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项目库" sheetId="9" r:id="rId1"/>
    <sheet name="项目库统计表" sheetId="18" r:id="rId2"/>
    <sheet name="项目分类统计表定" sheetId="3" state="hidden" r:id="rId3"/>
  </sheets>
  <definedNames>
    <definedName name="_xlnm._FilterDatabase" localSheetId="0" hidden="1">项目库!$A$6:$AK$218</definedName>
    <definedName name="_xlnm._FilterDatabase" localSheetId="1" hidden="1">项目库统计表!$A$4:$XDX$129</definedName>
    <definedName name="_xlnm.Print_Titles" localSheetId="0">项目库!$3:$5</definedName>
    <definedName name="_xlnm.Print_Area" localSheetId="0">项目库!$A$1:$AK$218</definedName>
    <definedName name="_xlnm.Print_Area" localSheetId="1">项目库统计表!$A$1:$G$129</definedName>
    <definedName name="_xlnm.Print_Titles" localSheetId="1">项目库统计表!$3:$4</definedName>
  </definedNames>
  <calcPr calcId="144525"/>
</workbook>
</file>

<file path=xl/sharedStrings.xml><?xml version="1.0" encoding="utf-8"?>
<sst xmlns="http://schemas.openxmlformats.org/spreadsheetml/2006/main" count="1838" uniqueCount="725">
  <si>
    <t>附件2</t>
  </si>
  <si>
    <t xml:space="preserve"> </t>
  </si>
  <si>
    <t>克州阿克陶县2023年巩固拓展脱贫攻坚成果和乡村振兴项目库（动态调整）</t>
  </si>
  <si>
    <t>序号</t>
  </si>
  <si>
    <t>项目库编号(A)</t>
  </si>
  <si>
    <t>年度 (B)</t>
  </si>
  <si>
    <t>项目名称(C)</t>
  </si>
  <si>
    <t>建设性质（新建、续建、改扩建）     (D)</t>
  </si>
  <si>
    <t>建设起至期限(E)</t>
  </si>
  <si>
    <t>建设地点(F)</t>
  </si>
  <si>
    <t>建设任务 (G)</t>
  </si>
  <si>
    <t>规模(H)</t>
  </si>
  <si>
    <t>项目类别(R)</t>
  </si>
  <si>
    <t>收益情况（J）</t>
  </si>
  <si>
    <t>责任部门及责任人（K）</t>
  </si>
  <si>
    <t>资金规模（万元）(L)</t>
  </si>
  <si>
    <t>简要绩效目标(M)</t>
  </si>
  <si>
    <t>简要利益机制(N)</t>
  </si>
  <si>
    <t>备注</t>
  </si>
  <si>
    <r>
      <rPr>
        <b/>
        <sz val="20"/>
        <rFont val="宋体"/>
        <charset val="134"/>
      </rPr>
      <t>产业发展(R</t>
    </r>
    <r>
      <rPr>
        <b/>
        <vertAlign val="subscript"/>
        <sz val="20"/>
        <rFont val="宋体"/>
        <charset val="134"/>
      </rPr>
      <t>1</t>
    </r>
    <r>
      <rPr>
        <b/>
        <sz val="20"/>
        <rFont val="宋体"/>
        <charset val="134"/>
      </rPr>
      <t>)</t>
    </r>
  </si>
  <si>
    <r>
      <rPr>
        <b/>
        <sz val="20"/>
        <rFont val="宋体"/>
        <charset val="134"/>
      </rPr>
      <t>就业项目(R</t>
    </r>
    <r>
      <rPr>
        <b/>
        <vertAlign val="subscript"/>
        <sz val="20"/>
        <rFont val="宋体"/>
        <charset val="134"/>
      </rPr>
      <t>2</t>
    </r>
    <r>
      <rPr>
        <b/>
        <sz val="20"/>
        <rFont val="宋体"/>
        <charset val="134"/>
      </rPr>
      <t>)</t>
    </r>
  </si>
  <si>
    <r>
      <rPr>
        <b/>
        <sz val="20"/>
        <rFont val="宋体"/>
        <charset val="134"/>
      </rPr>
      <t>乡村建设行动(R</t>
    </r>
    <r>
      <rPr>
        <b/>
        <vertAlign val="subscript"/>
        <sz val="20"/>
        <rFont val="宋体"/>
        <charset val="134"/>
      </rPr>
      <t>3</t>
    </r>
    <r>
      <rPr>
        <b/>
        <sz val="20"/>
        <rFont val="宋体"/>
        <charset val="134"/>
      </rPr>
      <t>)</t>
    </r>
  </si>
  <si>
    <r>
      <rPr>
        <b/>
        <sz val="20"/>
        <rFont val="宋体"/>
        <charset val="134"/>
      </rPr>
      <t>易地搬迁后扶(R</t>
    </r>
    <r>
      <rPr>
        <b/>
        <vertAlign val="subscript"/>
        <sz val="20"/>
        <rFont val="宋体"/>
        <charset val="134"/>
      </rPr>
      <t>4</t>
    </r>
    <r>
      <rPr>
        <b/>
        <sz val="20"/>
        <rFont val="宋体"/>
        <charset val="134"/>
      </rPr>
      <t>)</t>
    </r>
  </si>
  <si>
    <r>
      <rPr>
        <b/>
        <sz val="20"/>
        <rFont val="宋体"/>
        <charset val="134"/>
      </rPr>
      <t>巩固三保障成果(R</t>
    </r>
    <r>
      <rPr>
        <b/>
        <vertAlign val="subscript"/>
        <sz val="20"/>
        <rFont val="宋体"/>
        <charset val="134"/>
      </rPr>
      <t>5</t>
    </r>
    <r>
      <rPr>
        <b/>
        <sz val="20"/>
        <rFont val="宋体"/>
        <charset val="134"/>
      </rPr>
      <t>)</t>
    </r>
  </si>
  <si>
    <r>
      <rPr>
        <b/>
        <sz val="20"/>
        <rFont val="宋体"/>
        <charset val="134"/>
      </rPr>
      <t>乡村治理和精神文明建设(R</t>
    </r>
    <r>
      <rPr>
        <b/>
        <vertAlign val="subscript"/>
        <sz val="20"/>
        <rFont val="宋体"/>
        <charset val="134"/>
      </rPr>
      <t>6</t>
    </r>
    <r>
      <rPr>
        <b/>
        <sz val="20"/>
        <rFont val="宋体"/>
        <charset val="134"/>
      </rPr>
      <t>)</t>
    </r>
  </si>
  <si>
    <r>
      <rPr>
        <b/>
        <sz val="20"/>
        <rFont val="宋体"/>
        <charset val="134"/>
      </rPr>
      <t>项目管理费(R</t>
    </r>
    <r>
      <rPr>
        <vertAlign val="subscript"/>
        <sz val="20"/>
        <rFont val="宋体"/>
        <charset val="134"/>
      </rPr>
      <t>7</t>
    </r>
    <r>
      <rPr>
        <b/>
        <sz val="20"/>
        <rFont val="宋体"/>
        <charset val="134"/>
      </rPr>
      <t>)</t>
    </r>
  </si>
  <si>
    <r>
      <rPr>
        <b/>
        <sz val="20"/>
        <rFont val="宋体"/>
        <charset val="134"/>
      </rPr>
      <t>其他(R</t>
    </r>
    <r>
      <rPr>
        <b/>
        <vertAlign val="subscript"/>
        <sz val="20"/>
        <rFont val="宋体"/>
        <charset val="134"/>
      </rPr>
      <t>9</t>
    </r>
    <r>
      <rPr>
        <b/>
        <sz val="20"/>
        <rFont val="宋体"/>
        <charset val="134"/>
      </rPr>
      <t>)</t>
    </r>
  </si>
  <si>
    <r>
      <rPr>
        <b/>
        <sz val="20"/>
        <rFont val="宋体"/>
        <charset val="134"/>
      </rPr>
      <t>户（J</t>
    </r>
    <r>
      <rPr>
        <b/>
        <vertAlign val="subscript"/>
        <sz val="20"/>
        <rFont val="宋体"/>
        <charset val="134"/>
      </rPr>
      <t>1</t>
    </r>
    <r>
      <rPr>
        <b/>
        <sz val="20"/>
        <rFont val="宋体"/>
        <charset val="134"/>
      </rPr>
      <t>)</t>
    </r>
  </si>
  <si>
    <r>
      <rPr>
        <b/>
        <sz val="20"/>
        <rFont val="宋体"/>
        <charset val="134"/>
      </rPr>
      <t>人（J</t>
    </r>
    <r>
      <rPr>
        <b/>
        <vertAlign val="subscript"/>
        <sz val="20"/>
        <rFont val="宋体"/>
        <charset val="134"/>
      </rPr>
      <t>2</t>
    </r>
    <r>
      <rPr>
        <b/>
        <sz val="20"/>
        <rFont val="宋体"/>
        <charset val="134"/>
      </rPr>
      <t>)</t>
    </r>
  </si>
  <si>
    <r>
      <rPr>
        <b/>
        <sz val="20"/>
        <rFont val="宋体"/>
        <charset val="134"/>
      </rPr>
      <t>建设单位（K</t>
    </r>
    <r>
      <rPr>
        <b/>
        <vertAlign val="subscript"/>
        <sz val="20"/>
        <rFont val="宋体"/>
        <charset val="134"/>
      </rPr>
      <t>1</t>
    </r>
    <r>
      <rPr>
        <b/>
        <sz val="20"/>
        <rFont val="宋体"/>
        <charset val="134"/>
      </rPr>
      <t>)</t>
    </r>
  </si>
  <si>
    <r>
      <rPr>
        <b/>
        <sz val="20"/>
        <rFont val="宋体"/>
        <charset val="134"/>
      </rPr>
      <t>建设单位责任人（K</t>
    </r>
    <r>
      <rPr>
        <b/>
        <vertAlign val="subscript"/>
        <sz val="20"/>
        <rFont val="宋体"/>
        <charset val="134"/>
      </rPr>
      <t>2</t>
    </r>
    <r>
      <rPr>
        <b/>
        <sz val="20"/>
        <rFont val="宋体"/>
        <charset val="134"/>
      </rPr>
      <t>)</t>
    </r>
  </si>
  <si>
    <r>
      <rPr>
        <b/>
        <sz val="20"/>
        <rFont val="宋体"/>
        <charset val="134"/>
      </rPr>
      <t>行业主管部门（K</t>
    </r>
    <r>
      <rPr>
        <b/>
        <vertAlign val="subscript"/>
        <sz val="20"/>
        <rFont val="宋体"/>
        <charset val="134"/>
      </rPr>
      <t>3</t>
    </r>
    <r>
      <rPr>
        <b/>
        <sz val="20"/>
        <rFont val="宋体"/>
        <charset val="134"/>
      </rPr>
      <t>)</t>
    </r>
  </si>
  <si>
    <r>
      <rPr>
        <b/>
        <sz val="20"/>
        <rFont val="宋体"/>
        <charset val="134"/>
      </rPr>
      <t>行业主管部门责任人（K</t>
    </r>
    <r>
      <rPr>
        <b/>
        <vertAlign val="subscript"/>
        <sz val="20"/>
        <rFont val="宋体"/>
        <charset val="134"/>
      </rPr>
      <t>4</t>
    </r>
    <r>
      <rPr>
        <b/>
        <sz val="20"/>
        <rFont val="宋体"/>
        <charset val="134"/>
      </rPr>
      <t>)</t>
    </r>
  </si>
  <si>
    <r>
      <rPr>
        <b/>
        <sz val="20"/>
        <rFont val="宋体"/>
        <charset val="134"/>
      </rPr>
      <t>县级分管领导（K</t>
    </r>
    <r>
      <rPr>
        <b/>
        <vertAlign val="subscript"/>
        <sz val="20"/>
        <rFont val="宋体"/>
        <charset val="134"/>
      </rPr>
      <t>5</t>
    </r>
    <r>
      <rPr>
        <b/>
        <sz val="20"/>
        <rFont val="宋体"/>
        <charset val="134"/>
      </rPr>
      <t>)</t>
    </r>
  </si>
  <si>
    <t>小计</t>
  </si>
  <si>
    <t>政府投资</t>
  </si>
  <si>
    <r>
      <rPr>
        <b/>
        <sz val="20"/>
        <rFont val="宋体"/>
        <charset val="134"/>
      </rPr>
      <t>中央衔接(L</t>
    </r>
    <r>
      <rPr>
        <b/>
        <vertAlign val="subscript"/>
        <sz val="20"/>
        <rFont val="宋体"/>
        <charset val="134"/>
      </rPr>
      <t>1</t>
    </r>
    <r>
      <rPr>
        <b/>
        <sz val="20"/>
        <rFont val="宋体"/>
        <charset val="134"/>
      </rPr>
      <t>)</t>
    </r>
  </si>
  <si>
    <r>
      <rPr>
        <b/>
        <sz val="20"/>
        <rFont val="宋体"/>
        <charset val="134"/>
      </rPr>
      <t>自治区衔接(L</t>
    </r>
    <r>
      <rPr>
        <b/>
        <vertAlign val="subscript"/>
        <sz val="20"/>
        <rFont val="宋体"/>
        <charset val="134"/>
      </rPr>
      <t>2</t>
    </r>
    <r>
      <rPr>
        <b/>
        <sz val="20"/>
        <rFont val="宋体"/>
        <charset val="134"/>
      </rPr>
      <t>)</t>
    </r>
  </si>
  <si>
    <r>
      <rPr>
        <b/>
        <sz val="20"/>
        <rFont val="宋体"/>
        <charset val="134"/>
      </rPr>
      <t>其它涉农整合      (L</t>
    </r>
    <r>
      <rPr>
        <b/>
        <vertAlign val="subscript"/>
        <sz val="20"/>
        <rFont val="宋体"/>
        <charset val="134"/>
      </rPr>
      <t>3</t>
    </r>
    <r>
      <rPr>
        <b/>
        <sz val="20"/>
        <rFont val="宋体"/>
        <charset val="134"/>
      </rPr>
      <t>)</t>
    </r>
  </si>
  <si>
    <r>
      <rPr>
        <b/>
        <sz val="20"/>
        <rFont val="宋体"/>
        <charset val="134"/>
      </rPr>
      <t>地方政府债券(L</t>
    </r>
    <r>
      <rPr>
        <b/>
        <vertAlign val="subscript"/>
        <sz val="20"/>
        <rFont val="宋体"/>
        <charset val="134"/>
      </rPr>
      <t>4</t>
    </r>
    <r>
      <rPr>
        <b/>
        <sz val="20"/>
        <rFont val="宋体"/>
        <charset val="134"/>
      </rPr>
      <t>)</t>
    </r>
  </si>
  <si>
    <r>
      <rPr>
        <b/>
        <sz val="20"/>
        <rFont val="宋体"/>
        <charset val="134"/>
      </rPr>
      <t>地、县配套(L</t>
    </r>
    <r>
      <rPr>
        <b/>
        <vertAlign val="subscript"/>
        <sz val="20"/>
        <rFont val="宋体"/>
        <charset val="134"/>
      </rPr>
      <t>5</t>
    </r>
    <r>
      <rPr>
        <b/>
        <sz val="20"/>
        <rFont val="宋体"/>
        <charset val="134"/>
      </rPr>
      <t>)</t>
    </r>
  </si>
  <si>
    <r>
      <rPr>
        <b/>
        <sz val="20"/>
        <rFont val="宋体"/>
        <charset val="134"/>
      </rPr>
      <t>其他资金(L</t>
    </r>
    <r>
      <rPr>
        <b/>
        <vertAlign val="subscript"/>
        <sz val="20"/>
        <rFont val="宋体"/>
        <charset val="134"/>
      </rPr>
      <t>6</t>
    </r>
    <r>
      <rPr>
        <b/>
        <sz val="20"/>
        <rFont val="宋体"/>
        <charset val="134"/>
      </rPr>
      <t>)</t>
    </r>
  </si>
  <si>
    <t>备注（其他资金名称）</t>
  </si>
  <si>
    <t>企业投资(L7)</t>
  </si>
  <si>
    <t>合计</t>
  </si>
  <si>
    <t>一级</t>
  </si>
  <si>
    <t>产业发展</t>
  </si>
  <si>
    <t>二级</t>
  </si>
  <si>
    <t>生产项目</t>
  </si>
  <si>
    <t>三级</t>
  </si>
  <si>
    <t>种植业基地</t>
  </si>
  <si>
    <t>四级</t>
  </si>
  <si>
    <t>常规定植</t>
  </si>
  <si>
    <t>种植业基地建设</t>
  </si>
  <si>
    <t>AKT23-001-7</t>
  </si>
  <si>
    <t>2023年克州阿克陶县加马铁热克乡赛克孜艾日克村高标准农田建设项目</t>
  </si>
  <si>
    <t>新建</t>
  </si>
  <si>
    <t>2022年10月-2023年3月</t>
  </si>
  <si>
    <t>加马铁热克乡赛克孜艾日克村</t>
  </si>
  <si>
    <t>本工程主要是建设高标准农田3390亩土地，主要建设内容包括三部分，其中，第一部分：土地平整工程，建设内容如下：①土地平整2966亩（含土地平整、开挖疏浚渠道、清废及挖树根运走、田间道、机耕道、林带等土方）土方开挖 36.70万m³，土方回填36.67万m³；激光精平含犁地（各两次）2810亩；②新建33条机耕道总长17270m；路面宽4m，采用 50cm素土夯实，外边坡均为1:1.5；第二部分：水利工程，建设内容如下：新建6条U型防渗斗渠总长2020m；新建2条梯形防渗农渠总长100m；新建26条农渠总长10290m，均为梯形土渠；新建11条斗排碱渠总长5240m；以及配套渠系建筑物 62座（其中：节制分水闸16座、左右分水闸1座、林带单向分水闸10座、农桥11座、19桥渡槽联合建筑4座、农渠涵管桥10座、排渠涵管桥10座）；农渠配套Ф0.6m 预制钢筋砼承插管64m；第三部分：高效节水工程，建设内容如下：高效节水滴灌灌溉面积为2966亩，新建滴灌首部3座，沉砂池3 座，3条沉砂池引水渠共长520m，均为防渗U型渠，以及渠道配套建筑物5座，管理泵房3座，水泵6台，施肥罐3套，过滤器3组，变压器3套，建输电线路1.2km</t>
  </si>
  <si>
    <t>农业农村局</t>
  </si>
  <si>
    <t>马军民</t>
  </si>
  <si>
    <t>王清勇</t>
  </si>
  <si>
    <t>项目建成单个条田为 50-150 亩，新改建灌溉与排水工程渠道 及配套渠系建筑物；新建滴灌系统首部（含沉砂池、泵房、 过滤器等）、铺设田间管道及配套管件；新建砂砾石田间道及生产道路若干；5）新建农田防护林；配套 0.38kv 低压输电线路及 10KV 高低压输电线路及相关电力附属工程。通过实施高标准农田建设项目，有效改变阿克陶县目前农业生产水平较低的状况，加快农业基础设施建设，提高农业综合生产能力，实现农业增产、农民增收，才能保证经济社会的可持续发展。</t>
  </si>
  <si>
    <t>项目实施后项目区基础设施的改造，提高勒机械化利用率，大力发展高新节水，提高水资源利用率，更高程度的保证农作物适时适量的灌溉，提高生产效率，有利于土地大规模流转，由合作社或企业经营发挥出规模经营的优势，群众通过土地流转在得到租金收入的基础上，劳动力最大限度得到解放，群众可以通过从事第三产业或外出务工拓宽增收渠道， 帮助农民尽快脱贫致富，对农民增收、农村稳定和农业发展有重要作用。</t>
  </si>
  <si>
    <t>AKT23-001-8</t>
  </si>
  <si>
    <t>2023克州阿克陶县加马铁热克乡乌卡买里村、阔纳霍依拉村高标准农田建设项目</t>
  </si>
  <si>
    <t>续建</t>
  </si>
  <si>
    <t>加马铁热克乡乌卡买里村、阔纳霍依拉村</t>
  </si>
  <si>
    <t>1.乌卡买里村界线内本次规划拟建土地平整1380亩（含土地平整、开挖疏浚渠道、清废及挖树根运走、田间道、机耕道、林带等土方）,土方开挖20.28万m³，土方回填20.25万m³；激光精平含耕地面积1200亩；新建27条机耕道总长10600m；新建5条U型防渗斗渠总长4440m，新建2条排碱渠总长650m。该项目区共配套渠系建筑物72座（其中：节制分水闸19座、节制左右分水闸2座、节制分水闸带桥1座、节制分水闸带桥后陡坡3座、节制左右分水闸前带桥1座、林带单向分水闸22座、农渠22座、排渠涵管桥2座）,农渠配套∅0.6m预制钢筋砼承插管80m。滴灌部分共布置3组滴灌系统，其中： de200(0.63MPa) PVC-M管长4450m；分干管：de160(0.63MPa) PVC-M管长5590m，de160(0.63MPa) PVC-M立管长235m；支管：de110(0.4MPa) PE管长14665m；毛管：de16(0.25MPa)长1534666m，管理泵房3座，潜水泵3台，施肥罐3套，过滤器3组（二级过滤器），变压器3套，闸阀井26座，排水井23座，建输电线路0.4km，投资1120.3万元。
2.阔纳霍依拉村主要是建设高标准农田542亩土地，主要建设内容包括三部分，其中，第一部分：土地平整工程，建设内容如下：①土地平整485亩（含土地平整、开挖疏浚渠道、清废及挖树根运走、田间道、机耕道、林带等土方）, 土方开挖4.91万m³，土方回填4.91万m³；激光精平含耕地（各两次）475亩；②新建3条机耕道总长1270m；新建1条田间道总长400m；第二部分：水利工程，建设内容如下：新建1条U型防渗斗渠总长600m；新建2条农渠总长1000m，均为梯形土渠。该项目区共配套渠系建筑物10座（其中：节制分水闸3座、节制分水闸带桥1座、林带单向分水闸4座、农渠2座）,农渠配套∅0.6m 预制钢筋砼承插管12m；第三部分：高效节水工程，建设内容如下：建设首部系统1组，干管 de200(0.63MPa) PVC-M管长357m；分干管：de160(0.63MPa) PVC-MC管长2016m， de160(0.63MPa)PVC-M 立管长64m；支管：de110(0.25MPa) PE 管长5733m；毛管：de16(0.25MPa)长528000m，管理19泵房1 座，潜水泵1台，施肥罐1套，过滤器1组（二级过滤器），变压器（S11-100KVA/10KV）1套，闸阀井4座，排水井4座，建输电线路0.5km，投资300.42万元。（计划总投资1420.72万元，其中：2022年投资1057.016404万元，2023年投资363.703596万元）</t>
  </si>
  <si>
    <t>AKT23-001-10</t>
  </si>
  <si>
    <t>2023年克州阿克陶县加马铁热克乡赛克孜艾日克村（阿拉勒农场）高标准农田建设项目</t>
  </si>
  <si>
    <t>加马铁热克乡赛克孜艾日克村（阿拉勒农场）</t>
  </si>
  <si>
    <t>项目区总规划面积为2780.00亩。其中土地平整总面积 2208.42亩，分为13个地块；新建斗渠1条，总长度2055.00m；新建农渠10条，总长度6981.00m；新建排碱渠5条，总长度 6459.00m；新建田间道路14条，总长为12499.00m，路面宽为4.0m。规划林床135.00亩。 
新建滴灌系统总面积2208.42亩，分为2个滴灌系统（一池两系统），新建滴管系统首部1座（包含沉砂池1座，泵房一座、离心泵2台、过滤器2台、变压器1台及相关配套设备），地埋管道总长为28.66km，PE管材总长为15.46km，滴灌带总长为2453km，阀门井（钢筋砼井）35座，排水井（钢筋砼井）37座。</t>
  </si>
  <si>
    <t>AKT23-001-11</t>
  </si>
  <si>
    <t>2023年克州阿克陶县皮拉勒乡恰尔巴格村高标准农田建设项目</t>
  </si>
  <si>
    <t>皮拉勒乡恰尔巴格村</t>
  </si>
  <si>
    <t>本工程主要是建设高标准农田2090亩土地，主要建设内容包括三部分，其中，第一部分：土地平整工程，建设内容如下：①土地平整1910亩（含土地平整、开挖疏浚渠道、清废及挖树根运走、田间道、机耕道、林带等土方），土方开挖26.73万m³，土方回填26.72万m³；激光精平含犁地（各两次）1680亩；②新建24条机耕道总长17900m；路面宽4m，采用50cm 素土夯实，外边坡均为1:1.5；第二部分：水利工程，建设内容如下：新建2条U型防渗斗渠总长1850m；1条支排渠1345m；11条斗排渠6075m；老排渠清淤1500m；新建12条农渠总长5900m，均为梯形土渠。该项目区共配套渠系建筑物 43座（其中：节制分水闸1座、节制右分水闸带桥2座、节制双向分水闸带双桥渡槽6座、林带单向分水闸14座、农渠5座、入户桥4座、排渠加长涵管桥5座、排渠涵管桥6座）,农渠配套∅0.6m预制钢筋砼承插管60m；第三部分：高效节水工程，建设内容如下：高效节水滴灌灌溉面积为1910亩，建设机井滴灌首部系统3座，干管de250(0.63MPa) PVC-M管长1355m，de200(0.63MPa)PVC-M管长1870m；分干管：de160(0.63MPa) PVC-M管长6460m，de160(0.63MPa)PVC-M立管长210m；支管：de110(0.25MPa)PE 管长19920m；毛管：de16(0.1MPa)长 1518590m，管理泵房3座，潜水泵3台，施肥罐3套，过滤器3 组（二级过滤器），变压器3套，闸阀井15座，检查井10座，排水井13座，建输电线路0.6km</t>
  </si>
  <si>
    <t>AKT23-001-12</t>
  </si>
  <si>
    <t>2023年克州阿克陶县托尔塔依农场尤喀卡霍依拉村高标准农田建设项目</t>
  </si>
  <si>
    <t>托尔塔依农场尤喀卡霍依拉村</t>
  </si>
  <si>
    <t>本工程主要是建设高标准农田1055亩土地，主要建设内容包括三部分，其中，第一部分：土地平整工程，建设内容如下：①土地平整960亩（含土地平整、开挖疏浚渠道、清废及挖树根运走、田间道、机耕道、林带等土方）,土方开挖7.54万m³，土方回填7.53万m³；激光精平含耕地（各两次）832亩；②新建23条机耕道总长10190m，路面宽4m，采用50cm 素土夯实，外边坡均为1:1.5；第二部分：水利工程，建设内容如下：规划新建2条U 型防渗斗渠总长1010m；新建1条梯形斗渠（土渠）长830m，新建1条梯形支渠（土渠）长850m，新建13条农渠（均为梯形土渠）长3360m，新建8条排碱渠总长4130m。共配套渠系建筑物40座（其中：节制分水闸7座、林带单向分水闸7座、节制分水闸带桥5座、节制分水闸带双桥1座、渡槽带双桥1座、农桥7座、排渠涵管桥12座），农渠配套∅0.6m预制钢筋砼承插管60m；第三部分：高效节水工程，建设内容如下：建设机井首部系统1组，沉砂池1座，地表水首部系统1组，干管de315(0.63MPa)PVC-M管长15m，de250(0.63MPa)PVC-M管长1690m；de200(0.63MPa)PVC-M管 长1525m；分干管：de160(0.63MPa)PVC-C管长3240m，de160(0.63MPa)PVC-M 立管长108m；支管：de110(0.25MPa) PE管长9230m；毛管：de16(0.1MPa)长922980m，管理泵房2 座，潜水泵1台，离心泵2台，施肥罐2套，机井水过滤器1组（二级过滤器），地表水过滤器1组（三级过滤器），变压器2套，闸阀井15座，排水井13座，10kv高压输电线路0.8km。</t>
  </si>
  <si>
    <t>AKT23-001-13</t>
  </si>
  <si>
    <t>2023克州阿克陶县恰尔隆镇其克尔铁热克村高标准农田建设项目</t>
  </si>
  <si>
    <t>恰尔隆镇其克尔铁热克村</t>
  </si>
  <si>
    <t>该项目界线内本次拟建土地平整1270亩（含土地平整、开挖疏浚渠道、清废及挖树根运走、激光平地、田间道、机耕道、林带等土方）,土方开挖33.17万m³，土方回填26.76万m³；激光精平含犁地（各两次）1120亩；新建35条机耕道总长15340m；新建1条U型防渗支渠长490m；新建6条U型防渗斗渠总长3660m；新建3条U型沉砂池引水渠总长910m；新建32条农渠总长7860m，均为梯形土渠；新建2条排渠总长1110m；以及配套渠系建筑物64座（其中：节制分水闸6座、节制分水闸带桥26座、左右分水闸带桥3座、林带单向分水闸20座、农桥5座、加长涵管桥1座、农渠涵管桥3座）,农渠配套∅0.6m预制钢筋砼承插管128m。</t>
  </si>
  <si>
    <t>AKT23-001-14</t>
  </si>
  <si>
    <t>2023年克州阿克陶县阿克陶镇巴仁艾日克村高标准农田建设项目</t>
  </si>
  <si>
    <t>阿克陶镇巴仁艾日克村</t>
  </si>
  <si>
    <t>1、水利工程措施（1）渠道和渠系配套建筑物工程新建斗渠（土渠）4条、总长1.1km，新建农渠12条、总长2.2km，新建农排4条、总长0.83km，配套渠系建筑物共21座，其中各类水闸11座，农桥（宽6米）10座。（2）滴灌工程新建滴灌面积415.28亩，新建沉淀池1座，新建滴灌首部1个，新建滴灌系统1个。离心泵1台，变频启动柜1套，80KVA变压器1套；砂石+网式全自动反冲洗过滤器为1套，埋设干管DE250-200PVC-U管道共1960m；铺设分干管DE160PVC-U管道共4292m，铺设排水管及出地管DE90PVC-U管道共1090m，DE90PE80级软管3914m，一次性迷宫式DE16PE滴灌带587100m，管沟开挖土方0.99万m³，管沟机械回填土方0.79万m³，管沟人工回填0.2万m³，镇墩32座，预制钢筋混凝土闸阀井32座，排水井（树脂井）26座，管道穿柏油路1处，管理房1座共计53㎡，10kv高压输电线65m，380v低压配电线100m。新建防渗引水渠10m。2、农业工程措施平整土地415.28亩，（包括土地平整、开挖疏浚松渠道、清废及挖树根运走、极光平整、田间道、机耕道、林带等）；土地平整土方量5.45万m³，表土剥离土方开挖1.4万m³，表土剥离回填土方1.4万m³，新建4米机耕道总长3.28km。</t>
  </si>
  <si>
    <t>AKT23-001-15</t>
  </si>
  <si>
    <t>2023年克州阿克陶县巴仁乡阔洪其村、吐尔村高标准农田建设项目</t>
  </si>
  <si>
    <t>巴仁乡阔洪其村、吐尔村</t>
  </si>
  <si>
    <t>一、巴仁乡阔洪其村:1、土地平整工程部分 本次拟建规划面积为1535.14亩（包括土地平整、开挖疏浚渠道、清废及挖树根运走、激光平地、田间道、机耕道、林带等）耕地进行重新土地整理规划，土地平整土方量37.38万m³，表土剥离土方量16.61万m³。 2、田间道路工程新建27条机耕道13.046km；采用50cm 素土夯实，外边坡均为1:1。3、灌溉与排水工程 （1）渠道和渠系配套建筑物工程新建农渠总长6.882km，新建斗渠1.62km（其中防新建渗渠长度0.548km），均为梯形土渠；配套设施41座，其中各类节制单向分水闸14座、农桥11座、农桥带跌水5座、涵桥1座、涵桥带跌水6座，排水涵桥1座，跌水2座，渡槽1座。 （2）滴灌工程：新建滴灌面积1535.14亩，新建灌溉系统4个，新建滴灌首部4个(3个地下水，1个地表水)。离心泵1台，潜水泵3台，变频启动柜4套，变压器4套；砂石+网式全自动反冲洗过滤器为1套，离心+网式全自动反冲洗过滤器（200m³/h)为3套，埋设干管DE315-160PVC-U管道共18.597km；铺设排水管及出地管DE90PVC-U管道共2.252km，DE90PE80级软管12.364km，一次性迷宫式DE16PE 滴灌带1777.443km，管沟开挖土方 2.79万m³，管沟机械回填土方2.23万m³，管沟人工回填0.56万m³，镇墩127座，闸阀井（树脂）65座，排水井（树脂）50 座，管道穿柏油路6处，管道穿防渗渠5处，管理房4座（彩钢房3座，砖混房1座）。计划投资1120.3万元；
二、巴仁乡吐尔村：1、土地平整工程部分本次拟建规划面积为526.69亩（包括土地平整、开挖疏浚渠道、清废及挖树根运走、激光平地、田间道、机耕道、林带等）耕地进行重新土地整理规划，土地平整土方量10.78万m³，表土剥离土方量16.35万m³。 2、田间道路工程新建15条机耕道5.015km；采用50cm素土夯实，外边坡均为1:1。 3、灌溉与排水工程（1）建农渠总长3.447km，新建斗渠0.433km，均为梯形土渠；配套设施12座，其中各类节制分水闸6座、农桥1座、涵管桥5座。 （2）滴灌工程：新建滴灌面积526.69亩，新建灌溉系统1个，新建滴灌首部1个（地表水），离心泵1台，变频启动柜1套，变压器1 套；砂石+网式全自动反冲洗过滤器为1套，埋设干管DE315-160PVC-U管道共6.152km；铺设排水管及出地管 DE90PVC-U管道共0.798km，DE90PE80级软管4.468km，一次性迷宫式DE16PE滴灌带659.413km，管沟开挖土方8823.1m³，管沟机械回填土方7058.5m³，管沟人工回填1764.6m³，镇墩 35座，闸阀井（树脂）23座，排水井（树脂）20座，管道穿柏油路1处，管道穿防渗渠0处。管理房1座共计53㎡。计划投资578.69万元；</t>
  </si>
  <si>
    <t>AKT23-001-16</t>
  </si>
  <si>
    <t>2023年克州阿克陶县玉麦镇恰格尔村、阿勒吞其村、阿玛希村、库尼萨克村、喀什艾日克热村、库尔巴格村、尤喀克霍依拉村、加依铁热克村、兰干村、霍依拉艾日克村高标准农田建设项目</t>
  </si>
  <si>
    <t>玉麦镇恰格尔村、阿勒吞其村、阿玛希村、库尼萨克村、喀什艾日克热村、库尔巴格村、尤喀克霍依拉村、加依铁热克村、兰干村、霍依拉艾日克村</t>
  </si>
  <si>
    <t>一、恰格尔村:1、水利工程措施（1）渠道和渠系配套建筑物工程新建农渠总长2.49km，新建斗渠0.792km，均为梯形土渠；配套渠系建筑物共28座，其中各类节制单向分水闸15座、农桥13座（含联合农桥）。（2）滴灌工程新建滴灌面积641.65亩，改建机井首部2座，新建滴灌首部2个，新建滴灌系统2个(其中地表水滴灌系统1个、地下水滴灌系统1个)。离心泵1台、潜水泵1台，变频启动柜2套，变压器2套；砂石+网式全自动反冲洗过滤器1套，离心+网式全自动反冲洗过滤器1套，埋设干管DE250-200PVC-U管道共1570m；铺设分干管DE160PVC-U管道共5765m，铺设排水管及出地管DE90PVC-U管道共1166m，DE90PE80级软管5337m，一次性迷宫式DE16PE滴灌带785228m，管沟开挖土方1.21万m³，管沟机械回填土方0.97万m³，管沟人工回填0.24万m³，镇墩35座，预制钢筋混凝土闸阀井34座，排水井（树脂井）24座，管道穿柏油路1处，管理房2座共计68㎡（其中砖混结构管理房53㎡、彩钢结构管理房15㎡），380v低压配电线200m。2、农业工程措施玉麦镇恰格尔村土地平整积641.65亩地（包括土地平整、开挖疏浚渠道、清废及挖树根运走、激光平地、田间道、林带等）。土地平整土方量9.82万m³；表土剥离土方开挖16.4万m³，表土剥离回填土方16.4万m³；新建14条机耕道5.12km。计划投资：578.69万元；
二、阿勒吞其村:1、水利工程措施（1）渠道和渠系配套建筑物工程本项目水利措施有新建斗渠（土渠）2条、总长度1.633km，新建农渠（土渠）10条，总长5.891km；新建农排1条，总长0.765km、清淤斗排1条，总长0.98km；配套渠系建筑物共35座，其中各类水闸11座、农桥15座、涵管桥5座、渡槽1座，排水涵桥3座。（2）滴灌工程新建滴灌面积1374.08亩，新建沉淀池1座，改建机井首部一座，新建滴灌首部2个，新建滴灌系统2个。离心泵1台，潜水泵1台，变频启动柜2套，100KVA变压器2套；砂石+网式全自动反冲洗过滤器为1套，离心+网式全自动反冲洗过滤器1套，埋设干管DE250-200PVC-U管道共3972m；铺设分干管DE160PVC-U管道共12032m，铺设排水管及出地管DE90PVC-U管道共1825m，DE90PE80级软管10360m，一次性迷宫式DE16PE滴灌带1643.87km，管沟开挖土方2.18万m³，管沟机械回填土方1.74万m³，管沟人工回填0.44万m³，镇墩76座，预制钢筋混凝土闸阀井46座，排水井（树脂井）33座，管道穿柏油路2处，管理房2座共计68㎡（其中一座彩钢房15㎡，一座砖混结构53㎡），10kv高压输电线0.2km，380v低压配电0.2km。新建防渗引水渠0.2km。2、农业工程措施本项目农业措施有土地精平面积1227.39亩（包括土地平整、激光平整机精平、浇水、犁地等），土地平整土方量18.72万m³；挖树根、清理垃圾杂物及外运弃土方量0.75万m³；田埂回填土方量0.73万m³；新建4m宽机耕道总长8.84km。计划投资：802万元；
三、阿玛希村:1、水利工程措施（1）渠道和渠系配套建筑物工程新建农渠总长5.1km，新建斗渠2.2km，均为梯形土渠，新建3条排碱渠2.16km；配套渠系建筑物共24座，其中各类节制单向分水闸12座、农桥11座、排水涵桥1座。（2）滴灌工程新建滴灌面积1309.4亩，新建沉淀池1座，新建滴灌首部1个，新建滴灌系统1个。离心泵1台，变频启动柜1套125KVA变压器1套；砂石+网式全自动反冲洗过滤器为1套，埋设干管DE315-200PVC-U管道共2658m；铺设分干管DE160PVC-U管道共9951m，铺设排水管及出地管DE90PVC-U管道共1460m，DE90PE80级软管17843m，一次性迷宫式DE16PE滴灌带2549000m，管沟开挖土方1.87万m³，管沟机械回填土方1.5万m³，管沟人工回填0.37万m³，镇墩52座，预制钢筋混凝土闸阀井37座，排水井（树脂井）29座，管理房1座共计53㎡，10kv高压输电线630m，380v低压配电线100m。新建防渗引水渠10m。2、农业工程措施阿玛希村土地平整积1309.4亩地（包括土地平整、开挖疏浚渠道、清废及挖树根运走、激光平地、田间道、林带等）。土地平整土方量18.98万m³，弃土外运土方5.78万m³；新建1条田间道0.62km、新建11条机耕道7.234km。计划投资：760.93万元；
四、库尼萨克村:1、水利工程措施（1）渠道和渠系配套建筑物工程新建农渠总长1.65km，均为梯形土渠；配套设施7座，其中各类节制单向分水闸5座、盖板农桥2座。（2）滴灌工程新建滴灌面积583.37亩，改建机井首部1座，新建滴灌首部1个，新建滴灌系统1个。潜水泵1台，变频启动柜1套，125KVA变压器1套；离心+网式全自动反冲洗过滤器为1套，埋设干管DE315-200PVC-U管道共1370m；铺设分干管DE160PVC-U管道共4393m，铺设排水管及出地管DE90PVC-U管道共628m，DE90PE80级软管4383m，一次性迷宫式DE16PE滴灌带688757m，管沟开挖土方0.82万m³，管沟机械回填土方0.65万m³，管沟人工回填0.16万m³，镇墩33座，预制钢筋混凝土闸阀井16座，排水井（树脂井）12座，管道穿柏油路1处，管理房1座共计15㎡，380v低压配电线200m。2、农业工程措施玉麦镇库尼萨克村土地平整积583.37亩地（包括土地平整、开挖疏浚渠道、清废及挖树根运走、激光平地、田间道、林带等）。土地平整土方量14.89万m³；新建机耕道0.655km，改建机耕道0.41km；改良土壤培肥面积559.02亩。计划投资：288.74万元；
五、喀什艾日克热村:1、水利工程措施（1）渠道和渠系配套建筑物工程新建农渠总长1.46km，新建斗渠1.34km，均为梯形土渠；配套设施17座，其中各类节制单向分水闸5座、盖板农桥6座、渡槽2座、排水涵管桥4座。（2）滴灌工程新建滴灌面积561.4亩，新建沉淀池1座，改建机井首部一座，新建滴灌首部2个，新建滴灌系统2个。离心泵1台，潜水泵1台，变频启动柜2套，变压器2套（1套100KVA、1套80KVA）；砂石+网式全自动反冲洗过滤器为1套，离心+网式全自动反冲洗过滤器1套，埋设干管DE250-200PVC-U管道共20m；铺设分干管DE160PVC-U管道共6425m，铺设排水管及出地管DE90PVC-U管道共871m，DE90PE80级软管4223m，一次性迷宫式DE16PE滴灌带628889m，管沟开挖土方0.92万m³，管沟机械回填土方0.74万m³，管沟人工回填0.18万m³，镇墩27座，预制钢筋混凝土闸阀井19座，排水井（树脂井）16座，管理房2座共计68㎡（其中彩钢管理房一座15㎡，砖混结构管理房一座53㎡），10kv高压输电线65m，380v低压配电线200m。新建防渗引水渠80m。2、农业工程措施喀什艾日克村土地平整积561.4亩地（包括土地平整、开挖疏浚渠道、清废及挖树根运走、激光平地、田间道、林带等）。土地平整土方量7.4万m³；新建机耕道3.86km。计划投资：358.21万元；
六、库尔巴格村:1、土地平整工程部分：对阿克陶县玉麦镇库尔巴格村共计1520.63亩耕地进行重新土地整理规划。 2、田间道路工程新建2条田间道0.812km；采用40cm素土夯实，20cm砂砾石铺盖层，外边坡均为1:1；新建16条机耕道6.197km；采用50cm素土夯实，外边坡均为1:1。 3、灌溉与排水工程 （1）渠道和渠系配套建筑物工程：库尔巴格村新建农渠总长5.727km，新建斗渠1.320km，均为梯形土渠，清淤2条排碱渠2.040km；配套设施29座，其中各类节制单向分水闸12座、盖板农桥8座、排水涵桥2座，跌水4座。 （2）滴灌工程：新建滴灌面积1520.63亩，新建灌溉系统3个，新建滴灌首部2个（其中1个已建首部），潜水泵1台，离心泵1台，变频启动柜2套，变压器2套；离心+网式全自动反冲洗过滤器为1套，砂石+网式全自动反冲洗过滤器（400m³/h)，埋设干管DE250-160PVC-U管道共16.025km；铺设排水管及出地管DE90PVC-U管道共2.545km，DE90PE80级软10.909km，一次性迷宫式DE16PE滴灌带1518.288km，管沟开挖土方2.66m³，管沟机械回填土方2.13万m³，管沟人工回填0.53万m³，镇墩 100座，闸阀井（树脂）57座，排水井（树脂）41座，管道穿柏油路5处，管道穿防渗渠1处。管理房共2座，1座15㎡(彩钢房），1座53㎡(砖混）。计划投资：940.37万元；
七、尤喀克霍依拉村:本项目界线内规划面积为327.61亩（包括土地平整、开挖疏浚渠道、清废及挖树根运走、激光平地、田间道、机耕道、林带等），土地平整土方量8.29万m³，表土剥离土方量 4.88万m³, 新建11条机耕道2.697km；采用50cm素土夯实，外边坡均为1:1, 新建农渠总长1.839km，新建斗渠0.418km，均为梯形土渠，；配套设施11座，其中各类节制分水闸5座、带跌水农桥4座、涵桥2座计划投资：281.22万元；
八、加依铁热克村、兰干村:（1）水利工程措施 加依铁热克村：新建农渠总长0.817km，均为梯形土渠；配套设施7座，其中各类节制单向分水闸3座、矩形盖板农桥（宽6m）2座、矩形盖板农桥（宽6m）带跌水1座，矩形盖板农桥（宽 6m）带双向分水闸1座。 兰干村：新建农渠总长0.591km，均为梯形土渠；配套设施4座，其中各类节制单向分水闸带跌水1座、矩形盖板农桥（宽6m）2 座、跌水1座。 （2）农业措施加依铁热克村本次拟建规划面积为140.50亩（包括土地平整、开挖疏浚渠道、清废及挖树根运走、激光平地、田间道、机耕道、林带等），土地平整土方量2.467万m³；新建 4m 机耕道总长0.421km；改建4m机耕道0.428km；采用50cm素土夯实，外边坡均为1:1。 兰干村本次拟建规划面积为187.56亩（包括土地平整、开挖疏浚渠道、清废及挖树根运走、激光平地、田间道、机耕道、林带等），土地平整土方量2.304万m³；新建4m机耕道总长1.003km；采用50cm素土夯实，外边坡均为1:1。（3）滴灌工程新建滴灌面积164.36亩，新建灌溉系统2个,已建滴灌系统的连接处连接。铺设分干管DE160PVC-U管道共2.4km，铺设排水管及出地管 DE90PVC-U管道共359m，DE90PE80 级软管1.277km，一次性迷宫式DE16PE滴灌带162.917km，管沟开挖土方3401.1m³，管沟机械回填土方2720.8m³，管沟人工回填680.2 m³，镇墩26座，闸阀井（钢筋混凝土预制井）10座，排水井（树脂）8座，管道穿柏油路2处，项目简介牌2座。计划投资：149.8万元；
九、霍依拉艾日克村:1、水利工程措施（1）渠道和渠系配套建筑物工程新建农渠总长3.32km，新建斗渠1.19km，均为梯形土渠，新建4条农排1.85km；配套渠系建筑物共24，其中各类节制分水闸9座、农桥10座、带跌水农桥2座、排水涵桥3座。（2）滴灌工程新建滴灌面积690.6亩，新建沉淀池1座，新建滴灌首部2个，新建滴灌系统2个。离心泵1台，变频启动柜1套，80KVA变压器1套；砂石+网式全自动反冲洗过滤器为1套，埋设干管DE250-200PVC-U管道共1502m；铺设分干管DE160PVC-U管道共4480m，铺设排水管及出地管DE90PVC-U管道共1120m，DE90PE80级软管3893m，一次性迷宫式DE16PE滴灌带622880m，管沟开挖土方0.94万m³，管沟机械回填土方0.75万m³，管沟人工回填0.19万m³，镇墩38座，预制钢筋混凝土闸阀井23座，排水井（树脂井）19座，管道穿柏油路1处，管理房1座共计53㎡，10kv高压输电线1000m，380v低压配电线100m。新建防渗引水渠10m。2、农业工程措施霍依拉艾日克村土地平整积690.62亩地（包括土地平整、开挖疏浚渠道、清废及挖树根运走、激光平地、田间道、林带等）。土地平整土方量15.19万m³；新建10条机耕道6.13km。计划投资：507.34万元；</t>
  </si>
  <si>
    <t>AKT23-001-17</t>
  </si>
  <si>
    <t>2023年克州阿克陶县喀热开其克乡比纳木村、阔什都维村高标准农田建设项目</t>
  </si>
  <si>
    <t>喀热开其克乡比纳木村、阔什都维村</t>
  </si>
  <si>
    <t>一、水利工程措施（1）渠道和渠系配套建筑物工程新建防渗斗渠1条、长度0.61km，新建斗渠（土渠）1条、总长0.168km，新建农渠14条、总长4.0km，配套渠系建筑物共19座，其中各类水闸14座，农桥5座。（2）滴灌工程新建滴灌面积970.19亩，新建沉淀池1座，新建滴灌首部1个，新建滴灌系统1个。离心泵1台，变频启动柜1套，80KVA变压器1套；砂石+网式全自动反冲洗过滤器为1套，埋设干管DE250-200PVC-U管道共1040m；铺设分干管DE160PVC-U管道共3450m，铺设排水管及出地管DE90PVC-U管道共578m，DE90PE80级软管2850m，一次性迷宫式DE16PE滴灌带464143m，管沟开挖土方0.76万m³，管沟机械回填土方0.61万m³，管沟人工回填0.15万m³，镇墩30、预制钢筋混凝土闸阀井15座，排水井（树脂井）10座，管道穿柏油路5处，管理房1座共计53㎡，10kv高压输电线230m，380v低压配电线100m。新建防渗引水渠30m。二、农业工程措施平整土地970.19亩，（包括土地平整、开挖疏浚松渠道、清废及挖树根运走、极光平整、田间道、机耕道、林带等）；土地平整土方量16.36万m³，新建4米机耕道总长1.97km。</t>
  </si>
  <si>
    <t>AKT23-001-19</t>
  </si>
  <si>
    <t>2023年克州阿克陶县加马铁热克乡巴格拉村高标准农田建设项目</t>
  </si>
  <si>
    <t>2023年1月-2023年8月</t>
  </si>
  <si>
    <t>加马铁热克乡巴格拉村</t>
  </si>
  <si>
    <t>1.土地平整工程：土地平整2905.41亩,单个条田30-200亩；
2.道路工程：改建素土生产道 18条，总长10.399km，路面宽度3米，60cm素土路基土质路面；
3.渠道工程：改建斗排3条，总长度2.779km，改建农排5条，总长度3.075km；
4.滴灌系统工程：系统1面积1550.61亩，系统2面积1355.39亩，合计2906亩。新建首部系统2座（含沉砂池、过滤器、施肥罐、变频柜等）。新建主干管5条，总长4860m,新建分干管de200，34条，总长19497m，新建分干管de110,总长度710m，新增出地桩266个，出地桩间距80米；
5.防护林工程：新建防护林2条，总长度3.0km。</t>
  </si>
  <si>
    <t>加马铁热克乡</t>
  </si>
  <si>
    <t>艾合买提·玉素因</t>
  </si>
  <si>
    <t>目实施后提高项目区农田基础设施标准，改善农业生产条件，提高农民科技种植、科学管理意识。同时，本项目的实施是党和国家惠农政策方针的具体体现，激发农民学科学、用科学的热情，对提高当地农业生产的科技含量，实现农业生产的良性循环具有重要作用</t>
  </si>
  <si>
    <t>项目实施后降低了农民的劳动强度，帮助农民尽快脱贫致富，对农民增收、农村稳定和农业发展有重要作用。</t>
  </si>
  <si>
    <t>AKT23-001-20</t>
  </si>
  <si>
    <t>2023年克州阿克陶县加马铁热克乡喀什博依村高标准农田建设项目</t>
  </si>
  <si>
    <t>2023年7月-2023年10月</t>
  </si>
  <si>
    <t>加马铁热克乡喀什博依村</t>
  </si>
  <si>
    <t>对1039.35亩劣质土地进行平整，并完善相关渠系配套，提高土地利用率和机械化的使用率，更有利于开展现代化农业生产。</t>
  </si>
  <si>
    <t>AKT23-001-21</t>
  </si>
  <si>
    <t>2023年克州阿克陶县加马铁热克乡阔纳霍依拉村高标准农田建设项目</t>
  </si>
  <si>
    <t>加马铁热克乡阔纳霍依拉村</t>
  </si>
  <si>
    <t>本工程主要是建设高标准农田 1550亩，主要建设内容包括三部分，其中，第一部分:土地平整工程，建设内容如下:①土地平整1550 亩(含土地平整、开挖疏浚渠道、清废及挖树根运走、田间道、机耕道、林带等土方)，土方开挖 24.90 万 m，土方回填 24.70 万㎡;激光精平含耕地面积 1420 亩:②新建 19 条机耕道总长 10735m:第二部分:水利工程，建设内容如下:新建 3条斗渠总长 1080m，均为U型防渗渠:新建 12条农渠总长5100m，均为梯形土渠:新建 7 条斗排碱渠长 3400m:新建 2条支排碱渠长1830m;该项目区共配套渠系建筑物 52座(其中:节制分水闸8座、左右分水闸 1座、林带单向分水闸 10 座、农渠 15 座、节制闸带桥 1座、排渠涵管桥 9座、农渠涵管桥 8座),农渠配套00.6m 预制钢筋砼承插管 50m;第三部分:高效节水工程，建设内容如下:建设首部系统2组，主管 de200(0.63MPa)PVC-M管长 2380m:分干管:de160(0.63MPa)PVC-M 管长5480m，de160(0.63MPa) PVC-M 立管长 210m:支管:de110(0.4MPa)PE 管长 22890m:毛管: de16(0.25MPa)长 1907500m，管理泵房 2座，潜水泵 2 台，施肥罐 2套，过油器2组(二级过滤器)，变压器 2套，闸阀井 13 座，排水井 12 座，建输电线路 0.46km。</t>
  </si>
  <si>
    <t>AKT23-001-22</t>
  </si>
  <si>
    <t>2023年克州阿克陶县皮拉勒乡帕拉其村高标准农田建设项目</t>
  </si>
  <si>
    <t>皮拉勒乡帕拉其村</t>
  </si>
  <si>
    <t>主要设内容包括三部分，其中，第一部分:土地平整工程，建设内容如下:①平整 3145 亩(含土地平整、开挖疏浚渠道、清废及挖树根运走、田间道、和道、林带等土方)，土方开挖 45.21 万 ㎡ ，土方回填 45.19 万㎡;激光精子耕地面积 3000 亩:②新建 47 条机耕道总长 21280m;路面宽 4m，采用50cr土夯实，外边坡均为 1:1.5:第二部分:水利工程，建设内容如下:新建 10斗渠总长 6040m，均为U 型防渗渠:新建 23 条农渠总长 10430m，均为梯开渠:新建 6条斗排碱渠长 2110m;新建1条支排碱渠长 2940m;该项目区共西渠系建筑物 130 座(其中:节制分水闸 25座、左右分水闸1座、节制分水门桥 4 座、闸桥渡槽联合建筑 1 座、林带单向分水闸 29 座、农渠 34 座、入店25 座、排渠盖板桥4座、排渠涵管桥7座),农渠配套20.6m 预制钢筋砼承插100m:第三部分:高效节水工程，建设内容如下:高效节水滴灌灌溉面积为3145 亩，建设滴灌首部系统6座， 干管de200(0.63MPa)PVC-M 管长 7320m;分干管:de160(0.63MPa)PVC-M 管长 11500m，de160(0.63MPa)PVC-M立管长460m;支管:de110(0.4MPa)PE 管长48300m;毛管:de16(0.25MPa)长4025000m，管理泵房6座，潜水泵2台，施肥罐6套，过滤器2组(二级过滤器)，变压器 6套，闸阀井 32 座，检测井 10 座，排水井 23 座，建输电线路
1.50km。</t>
  </si>
  <si>
    <t>皮拉勒乡</t>
  </si>
  <si>
    <t>阿不都外力·买买提艾力</t>
  </si>
  <si>
    <t>AKT23-001-29</t>
  </si>
  <si>
    <t>2023年克州阿克陶县阿克陶镇、玉麦镇高标准农田建设项目</t>
  </si>
  <si>
    <t>2023年3月-2023年10月</t>
  </si>
  <si>
    <t>阿克陶县镇奥达艾日克村、诺库其艾日克村、央其买里村；玉麦镇库尔巴格村、喀什艾日克村、阿勒吞其村、英阿依玛克村、霍依拉艾日克村</t>
  </si>
  <si>
    <t>对阿克陶县玉麦镇、阿克陶镇6953亩（阿克陶镇2322亩、玉麦镇4631亩），其中；阿克陶县镇奥达艾日克村696亩，诺库其艾日克村769亩，央其买里村857亩；玉麦镇库尔巴格村575亩，喀什艾日克村1139亩，阿勒吞其村579亩，英阿依玛克村414亩，霍依拉艾日克村1924亩土地进行高标准农田建设，并完善相关渠系配套工程及高效节水工程，以改善农田灌溉条件和田间道路环境，提升水的利用率和农资、农产品道路运输功能。</t>
  </si>
  <si>
    <t>阿克陶镇、玉麦镇</t>
  </si>
  <si>
    <t>艾力亚尔江·艾克拜尔、阿不力克木·铁米尔</t>
  </si>
  <si>
    <t>项目实施后提高项目区农田基础设施标准，改善农业生产条件，提高农民科技种植、科学管理意识。同时，本项目的实施是党和国家惠农政策方针的具体体现，激发农民学科学、用科学的热情，对提高当地农业生产的科技含量，实现农业生产的良性循环具有重要作用</t>
  </si>
  <si>
    <t>AKT23-001-32</t>
  </si>
  <si>
    <t>2023年克州阿克陶县加马铁热克乡阔什铁热克村高标准农田建设项目</t>
  </si>
  <si>
    <t>加马铁热克乡阔什铁热克村</t>
  </si>
  <si>
    <t>一、水利工程措施
（1）渠道和渠系配套建筑物工程
新建斗渠长420m、新建农渠总长5484m，均为梯形土渠；清淤排碱渠长1000m，新建排碱渠2122m；渠系配套建筑物34座，其中各类节制分水闸13座（含联合水闸）、农桥16座、带渡槽农桥2座，排水涵管桥3座。
（2）滴灌工程
新建滴灌面积1236.18亩，改建机井首部3座，新建滴灌系统3个。潜水泵3台，变频启动柜3套，变压器3套；离心+网式全自动反冲洗过滤器为3套，埋设干管DE250-200PVC-U管道共2420m；铺设分干管DE160PVC-U管道共10360m，铺设排水管及出地管DE90PVC-U管道共1155m，DE90PE80级软管12200m，一次性迷宫式DE16PE滴灌带1617.31km，管沟开挖土方2.25万m³，管沟机械回填土方1.8万m³，管沟人工回填0.45万m³，镇墩61座，预制钢筋混凝土闸阀井30座，排水井（树脂井）24座，管道穿柏油路6处，彩钢管理房3座（共计45㎡），380v低压配电线300m。
二、农业工程措施
加马铁热克乡阔什铁热克村土地平整面积1236.18亩地（包括土地平整、开挖疏浚渠道、清废及挖树根运走、激光平地、田间道、林带等）。土地平整土方量11.32万m³；新建机耕道7555m。</t>
  </si>
  <si>
    <t>AKT23-001-37</t>
  </si>
  <si>
    <t>2023年克州阿克陶县皮拉勒乡敦都热村高标准农田建设项目</t>
  </si>
  <si>
    <t>2023年3月-2023年9月</t>
  </si>
  <si>
    <t>皮拉勒乡敦都热村</t>
  </si>
  <si>
    <t>该项目界线内本次拟建土地平整1850亩（包括土地平整、开挖疏浚渠道、清废及挖树根运走、激光平地、耕道、林带等土方），土方开挖22.26万m³，土方回填22.25万m³；激光精平含耕地面积1700亩；新建37条机耕道总长13780m。新建33条农渠总长9610m，均为梯形土渠；新建4条斗排碱渠长1640m；该项目区共配套渠系建筑物35座（其中：节制分水闸15座、左节制分水闸带桥4座、农桥12座、排渠涵管桥4座）,农渠配套∅0.6m预制钢筋砼承插管100m。滴灌部分共布置3组滴灌系统，其中： de200(0.63MPa) PVC-M管长3660m；分干管：de160(0.63MPa) PVC-M管长9050m， de160(0.63MPa) PVC-M立管长360m；支管：de110(0.4MPa) PE管长38010m；毛管：de16(0.25MPa)长3167500 m，管理泵房3座，潜水泵3台，施肥罐3套，过滤器3组（二级过滤器），变压器3套，闸阀井36座，检测井10座，排水井35座，建输电线路0.750km。</t>
  </si>
  <si>
    <t>对土地进行平整，提高土地利用率，增加村集体收入</t>
  </si>
  <si>
    <t>解放生产力，群众可进行土地流转，同时选择就业，增加收入</t>
  </si>
  <si>
    <t>AKT23-001-41</t>
  </si>
  <si>
    <t>2023年度玉麦镇英阿依玛克村、阿勒吞其村、霍依拉艾日克村高标准农田建设项目</t>
  </si>
  <si>
    <t>玉麦镇英阿依玛克村、阿勒吞其村、霍依拉艾日克村</t>
  </si>
  <si>
    <t>土地平整工程：土地平整2551.28亩,划分为35个条田，单个条田30--116亩，平整土方量35.99万方；
2）灌溉与排水工程：新建斗渠4条，总长3.406km，采用梯形土质开挖渠道；配套渠系建筑物54座，其中农桥18座，节制分水闸36座；改建斗排1条总长1.075km；清淤斗排4 条，总长3.545km；新建农排7条，总长2.031km；新建滴灌系统首部3套（机电井，含沉砂池、机电井，泵房、过滤器等）;铺设干管9条，总长度为6.175km，铺设分干管50条，总长度16.69km，阀门井46座，排水井50座，出水
桩232处;
3）田间道路工程：新建田间道4条，总长2.830km，路面宽 4米，30cm砂砾石路面+30cm素土路基土质路面；
4）农田防护与生态环境工程：新建农田防护林1条，长度；0.755km，林床宽度5m，主要种植新疆杨，株行距为2m*3m；
5）农田输配电工程：新建10KV高压输电线路1.5km，0.38KV 低压输电线路0.375km。</t>
  </si>
  <si>
    <t>农业技术推广中心</t>
  </si>
  <si>
    <t>塔吉古力·依萨克</t>
  </si>
  <si>
    <t>通过高标准农田建设，可减少水的渗漏损失，提高水资源利用率，增加有效水量，缓解我乡农业灌溉用水紧张局势，解决社会矛盾，促进我乡的社会经济发展，助力脱贫攻坚。</t>
  </si>
  <si>
    <t>提高水的利用率，改善灌溉条件，增加农户收入。</t>
  </si>
  <si>
    <t>AKT23-001-42</t>
  </si>
  <si>
    <t>2023年度皮拉勒乡墩都热村、托格其村高标准农田建设项目</t>
  </si>
  <si>
    <t>皮拉勒乡墩都热村、托格其村</t>
  </si>
  <si>
    <t>1、土地平整工程：土地平整2660亩（含土地平整、开挖疏浚渠道、清废及挖树根运走、田间道、机耕道、林带等土方），土方开挖30.28万m³，土方回填29.64万m³，表土剥离10.61万m³；激光精平含耕地面积2491亩；新建田埂17.455km；
2、灌溉与排水工程：新（改）建8条斗排渠总长3.230km；新建2条农排渠总长0.230km，老排渠清淤左右分水闸带桥1座、单向分水闸6座、农桥8座、渡槽后带桥1座、排渠涵管桥13座）， 农渠配套Ø0.6m预制钢筋砼承插管0.16km。高效节水工程，滴灌部分共布置2组滴灌系统，总控制面积为2020亩（墩都热村1#系统1205亩、托格其村滴灌1#系统815亩），其中： 新建2座沉淀池，新建2条沉淀池引水渠0.495km，均为U型防渗渠，泵房2座，过滤系统2组（每组二级过滤器），离心泵4台，施肥罐2套，变压器2套，PVC-M干管：De250管5.67km，De200管2.46km，De160管8.17km；阀门井31座，检查井2座，排水井24座。
3、农田输配电工程：10kv输电线路1.520km，400v输电线路0.300km。</t>
  </si>
  <si>
    <t>高水的利用率，改善灌溉条件，增加农户收入。</t>
  </si>
  <si>
    <t>AKT23-001-43</t>
  </si>
  <si>
    <t>2023年度加马铁热克乡巴格拉村、喀什博依村、阔纳霍依拉村、阔什铁热克村，高标准农田建设项目</t>
  </si>
  <si>
    <t>加马铁热克乡巴格拉村、喀什博依村、阔纳霍依拉村、阔什铁热克村</t>
  </si>
  <si>
    <t>1）土地平整工程：土地平整6687.63亩,划分为53个条田，单个条田80--216亩,平整土方量71.55万m³； 
2）灌溉与排水工程：新建斗渠2条，总长1.79km，采用梯形开挖土质渠道,新建农渠1条，总长0.07km,采用梯形开挖土质渠道，配套渠系建筑物84座，其中农桥33座，节制分水闸51座；新建斗排3条，总长1.081km，新建农排10条，总长5.822km，清淤斗排3条，总长2.97km；新建滴灌系统首部6套，铺设干管12条，总长度为16.765km，铺设分干管79条，总长度46.152km，阀门井78座，排水井79座，出水桩598处。
3）农田输配电工程：新建10KV高压输电线路2.68km，0.38V低压输电线路2.1km。</t>
  </si>
  <si>
    <t>减少水资源浪费，提升水资源利用率，精准滴灌，提升耕地亩产量</t>
  </si>
  <si>
    <t>AKT23-001-44</t>
  </si>
  <si>
    <t>2023年度阿克陶镇央其买里村、奥达艾日克村高标准农田建设项目</t>
  </si>
  <si>
    <t>阿克陶镇央其买里村、奥达艾日克村</t>
  </si>
  <si>
    <t>1、土地平整工程：土地平整3594.93亩,划分为64个条田，单个条田15-145亩,平整土方量67.8万m³；
2、灌溉排水工程：改建斗渠3条，总长：1.495km，采用梯形开挖土质渠道,新建和改建农渠5条，总长1.691km,采用梯形开挖土质渠道，配套渠系建筑物30座，其中农桥10座，节制分水闸20座；新建滴灌系统首部6套，铺设干管12条，总长度为13.108km，铺设分干管72条，总长度22.803km，阀门井74座，排水井77座，出水桩323处；
3、田间道路工程：新建田间道7条，总长2.077km，路面宽4米，30cm砂砾石路面+30cm素土路基土质路面。
4、农田防护与生态环境保持工程：新建防护林5条，总长度1.612km,林床宽度5m，主要种植新疆杨，株行距为2m*3m；
5、输配电工程：新建10KV高压输电线路1.3km，0.38V低压输电线路0.8km；</t>
  </si>
  <si>
    <t>解决农田浇灌问题，发展蔬菜种植产业；滴管设施的安装，改善生产生产水平，可提高蔬菜成活率，提升产量；同时带动群众种植积极性。</t>
  </si>
  <si>
    <t>AKT23-001-38</t>
  </si>
  <si>
    <t>阿克陶县恰尔隆镇麻扎窝孜村大棚区域提升改造建设项目（示范村）</t>
  </si>
  <si>
    <t>改扩建</t>
  </si>
  <si>
    <t>恰尔隆镇麻扎窝孜村</t>
  </si>
  <si>
    <t>一是修缮大棚。将大棚的耳房、外墙进行粉刷，耳房房顶全部换成彩钢房房顶，后墙的木块围栏全部进行更换，更换为保温彩钢板材质，；二是采购棉被。将398座大棚的棉被全部更换，每座25条棉被（长11米，宽度3米，重量每平方米不少于2.5公斤，共5层，上下两层用无纺布，内填充棉芯含三层防水膜，顶部固定棉被用扣眼6个，棉被用21道线衍缝合成，顶底部2头都用2道线衍缝，两边用5公分粘扣连接），预计投入600万元；三是购置大棚门。大棚的398座大棚的门门统一购置更换。四是人居环境整治打造采摘示范街，</t>
  </si>
  <si>
    <t>恰尔隆镇</t>
  </si>
  <si>
    <t>阿斯亚·吐尔逊</t>
  </si>
  <si>
    <t>完善大棚产业发展保障基础设施，打造采摘示范街，种植特色蔬菜来增加种植户经济收入。</t>
  </si>
  <si>
    <t>AKT23-001-39</t>
  </si>
  <si>
    <t>阿克陶县皮拉勒乡依也勒干村土地改良项目</t>
  </si>
  <si>
    <t>2023年3月-2023年4月</t>
  </si>
  <si>
    <t>皮拉勒乡依也勒干村</t>
  </si>
  <si>
    <t>1.戈壁滩平整348亩，1100元/亩（含戈壁料外运），及38.28万元；2.回填土348亩，厚度60cm，填土方量139186m³，23元/m³，320.13万元；3.田间道路1500m，150/m，计22.5万元；4.新建土渠1700米，100元/m（含垫戈壁料），计17万元；总投资397.91万元。</t>
  </si>
  <si>
    <t>为有效推进依也勒干村乡村振兴工作，尤其是重点推进生态振兴、产业振兴，计划在依也勒干村1小队胡杨林周边实施土地改良项目，主要是通过种植果树恢复生态环境抑制水土流失和隔壁沙漠化。</t>
  </si>
  <si>
    <t>此外林下配套种植金银花和白玫瑰等形式提高经济收益，将出租的方式所得资金返还用于改善生态，循环利用的方式推进生态振兴和产业振兴。</t>
  </si>
  <si>
    <t>AKT23-001-40</t>
  </si>
  <si>
    <t>阿克陶县加马铁热克乡赛克孜艾日克村产业项目-合作社建设项目</t>
  </si>
  <si>
    <t>2023.8-2023.11</t>
  </si>
  <si>
    <r>
      <rPr>
        <sz val="16"/>
        <rFont val="宋体"/>
        <charset val="134"/>
      </rPr>
      <t>结合本村资源优势用于发展特色种植、养殖、土地流转、经营等农业产业发展；1、合作社自行种植土地340亩，每亩地种植为1500元，投入51万元；2、进行土地流转以合作社名义流转土地800亩，每亩500元，投入40万元；3、对30亩沼泽地发展为第三产业，投入资金20万元，</t>
    </r>
    <r>
      <rPr>
        <sz val="16"/>
        <color rgb="FFFF0000"/>
        <rFont val="宋体"/>
        <charset val="134"/>
      </rPr>
      <t>收益</t>
    </r>
    <r>
      <rPr>
        <sz val="16"/>
        <rFont val="宋体"/>
        <charset val="134"/>
      </rPr>
      <t>用于壮大村集体经济收入。</t>
    </r>
  </si>
  <si>
    <t>通过实施此项目有利于发展我村特色种养殖业，土地流转等，通过村集体经济合作社运营，从而壮大村集体经济，有利于我村长远发展。</t>
  </si>
  <si>
    <t>发展特殊产业，推动本村经济高质量发展，同时壮大村集体经济。</t>
  </si>
  <si>
    <t>养殖业基地</t>
  </si>
  <si>
    <t>畜禽养殖</t>
  </si>
  <si>
    <t>AKT23-006-11</t>
  </si>
  <si>
    <t>良种羊采购项目（集中饲养）</t>
  </si>
  <si>
    <t>2023年1月-2023年7月</t>
  </si>
  <si>
    <t>克孜勒陶镇托云都克村、其木干村、塔木柏孜村、汗铁热克村</t>
  </si>
  <si>
    <t>克孜勒陶镇计划采购良种柯尔克孜羊1280只（公羊490只、母羊790只），公羊1-2岁，50公斤以上，每只3000元；母羊1-4岁，30公斤以上，每只2000元，总投资305万元。其中：托云都克村180只公羊、其木干村200只公羊、塔木柏孜村公羊100只、母羊300只，汗铁热克村母羊490，公羊10只，用于壮大村集体经济。</t>
  </si>
  <si>
    <t>克孜勒陶镇</t>
  </si>
  <si>
    <t>孜拉力·伊萨克</t>
  </si>
  <si>
    <t>畜牧兽医局</t>
  </si>
  <si>
    <t>热米拉·木尔塔尔</t>
  </si>
  <si>
    <t>夏尔西白克·阿克木</t>
  </si>
  <si>
    <t>依托畜牧产业发展壮大的优势，计划采购柯尔克孜羊1280只，托管到有养殖优势的企业（合作社）进行集中饲养，按投资总额的8%进行资产收益固定分红，可增加村集体经济收入；可巩固拓展528户已脱贫户（含监测帮扶家庭）产业发展增加经济收入；进一步提升畜牧产业质量，助力脱贫攻坚巩固提升和乡村振兴的有效衔接。</t>
  </si>
  <si>
    <t>壮大发展畜牧产业，可巩固拓展528户已脱贫户（含监测帮扶家庭）产业发展，进一步带动区域整体经济增长；项目收益资金按照再分配管理机制进行二次分配使用，确保已脱贫户（含监测帮扶家庭）脱贫后稳得住，有产业，能发展；可开发公益性岗位，为困难群众提供就业岗位，增加经济收入；可对鳏寡孤独、残疾等低收入家庭进行帮扶救助。</t>
  </si>
  <si>
    <t>AKT23-006-13</t>
  </si>
  <si>
    <t>柯尔克孜良种公羊采购项目</t>
  </si>
  <si>
    <t>2023年2月-2023年6月</t>
  </si>
  <si>
    <t>恰尔隆镇吉郎德村、麻扎窝孜村、托依鲁布隆村、巴勒达灵窝孜村、喀依孜村、其克尔铁热克村</t>
  </si>
  <si>
    <t>为恰尔隆镇6个行政村采购良种柯尔克孜公羊300只，年龄2-4岁，50公斤以上、每头0.4万元、颜色统一，（其中吉郎德村50只、麻扎窝孜村50只、托依鲁布隆村50只、巴勒达灵窝孜村50只、喀依孜村50只、其克尔铁热克村50只）；此项目纳入村集体。共计投资120万元</t>
  </si>
  <si>
    <t>300只</t>
  </si>
  <si>
    <t>通过品种改良柯尔克孜羊提高农民柯尔克孜羊出栏量带动农民经济收入。</t>
  </si>
  <si>
    <t>推进畜牧产业持续发展，辐射带动群众参与，增加致富门路。通过配套养殖基础设施，提升养殖条件，促进项目持续发展，有效保障已脱贫户脱贫后稳得住，能发展。</t>
  </si>
  <si>
    <t>AKT23-006-12</t>
  </si>
  <si>
    <t>良种羊养殖项目（集中养殖）</t>
  </si>
  <si>
    <t>阿克达拉牧场阿克达拉村、阔克图窝孜村、塔木喀拉村</t>
  </si>
  <si>
    <t>采购2500只良种柯尔克孜羊（母羊2410只、公羊90只）。公羊1-2岁，50公斤以上，每只0.3万元；母羊1-4岁，30公斤以上，每只0.2万元，总投资509万元。其中：阿克达拉村公羊20只、母羊480只，阔克图窝孜村公羊20只，母羊480只，塔木喀拉村公羊20只，母羊480只。资产归村集体所有，收益用于壮大村集体经济；牧场管理服务中心1000只羊（公羊30只、母羊970只），资产归牧场牧场管理服务中心，收益用于壮大村集体经济。</t>
  </si>
  <si>
    <t>阿克达拉牧场</t>
  </si>
  <si>
    <t>孙渊</t>
  </si>
  <si>
    <t>依托畜牧产业发展壮大的优势，计划采购柯尔克孜良种羊2500只，托管到有养殖优势的企业+合作社进行集中饲养，可带动畜牧产业发展，增加集体经济收入，所得收益用于阿克达拉牧场管理服务中心完善基础设施及为民办实事。</t>
  </si>
  <si>
    <t>通过此项目实施可带动辖区内畜牧产业，增加村集体收入，解决牧场管理服务中心生产资料发展问题，承租企可雇佣当地的牧民到企业务工，从而解决部分牧民就业问题。</t>
  </si>
  <si>
    <t>AKT23-006-17</t>
  </si>
  <si>
    <t>克孜勒陶镇托云都克村育肥羊采购项目</t>
  </si>
  <si>
    <t>克孜勒陶镇托云都克村</t>
  </si>
  <si>
    <t>购买价值101万元的萨福克杜泊串（杂交肉串）羊1100只，4-5月岁龄，每只23公斤以上，健康无疾病，资产归村集体所有，合作社托管运营，收益用于壮大村集体经济。</t>
  </si>
  <si>
    <t>通过牲畜采购，发展畜禽养殖，提升畜牧产业质量的同时提高村集体收入。</t>
  </si>
  <si>
    <t>采取集中租赁养殖合作社（养殖大户、企业）方式进行，增加村集体收入</t>
  </si>
  <si>
    <t>AKT23-006-18</t>
  </si>
  <si>
    <t>克孜勒陶镇别勒迪尔村柯尔克孜羊采购项目</t>
  </si>
  <si>
    <t>克孜勒陶镇别勒迪尔村</t>
  </si>
  <si>
    <t>购买价值101万元的柯尔克孜母羊670只，2-3年岁龄，每只35公斤以上，健康无疾病，资产归村集体所有，合作社托管运营，收益用于壮大村集体经济。</t>
  </si>
  <si>
    <t>通过牲畜采购，发展畜禽养殖，改良品种质量，提升畜牧产业质量，在改良品种的同时提高村集体收入。</t>
  </si>
  <si>
    <t>采取集中托养养殖合作社（养殖大户、企业）方式进行，增加村集体收入。</t>
  </si>
  <si>
    <t>AKT23-016-1</t>
  </si>
  <si>
    <t>2023年阿克陶县皮拉勒乡托格其村扶持和发展壮大村级集体经济项目</t>
  </si>
  <si>
    <t>皮拉勒乡托格其村</t>
  </si>
  <si>
    <t>采购80头西门塔尔生产母牛、2-4岁、体重200-400公斤，每头牛采购价1.2625万元，总投资101万元，资产归村集体所有，合作社托管运营，收益用于壮大村集体经济。</t>
  </si>
  <si>
    <t>完成乳制品作坊改扩建工作，冷库一座50平方米，无尘车间200平方米，完成设备采购及附属设施建设。</t>
  </si>
  <si>
    <t>项目建成后，与企业合作，厂房设备出租给企业，带动附近农户就业，同时给村集体分红，壮大村集体经济。</t>
  </si>
  <si>
    <t>AKT23-015-1</t>
  </si>
  <si>
    <t>阿克达拉牧场管理服务中心阔克图窝孜村壮大村集体经济（牦牛采购）项目</t>
  </si>
  <si>
    <t>阿克达拉牧场管理服务中心阔克图窝孜村</t>
  </si>
  <si>
    <t>计划投资101万元，采购牦牛123头，其中：公牦牛12头（4-6岁，体重220公斤以上），每头约1万元，大约投资12万元，母牦牛111头（3.5-5岁，体重180公斤以上），每头约8018元，大约投资89万元。资产归阔克图窝孜村所有，以租赁的方式租给有资质的企业、合作社或牧民，收益用于壮大村集体经济。</t>
  </si>
  <si>
    <t>依托畜牧产业发展壮大的优势，计划采购帕米尔牦牛123头，托管到企业、合作社或牧民，可带动畜牧产业发展，增加村集体经济收入</t>
  </si>
  <si>
    <t>此项目实施后，可依托牧场企业优势，将采购的畜牧托管至企业，保证每年收益不低于8%，还可保持资产不流失，同时壮大辖区养殖业，增加村集体收入。</t>
  </si>
  <si>
    <t>AKT23-016-2</t>
  </si>
  <si>
    <t>阿克陶县2023年牛采购项目（集中养殖）项目</t>
  </si>
  <si>
    <t>2023年9月-2023年12月</t>
  </si>
  <si>
    <t>阿克陶县</t>
  </si>
  <si>
    <t>计划采购牛2500头，每头牛200公斤以上，每头1.2万元，计划投资3000万元。项目按照资产收益固定分红，收益用于帮扶收入不足一万元的监测户及帮扶户并用于壮大村集体经济。</t>
  </si>
  <si>
    <t>木辉提·对山</t>
  </si>
  <si>
    <t>依托畜牧产业发展壮大的优势，计划采牛2500头，托管到有养殖优势的企业进行集中饲养，按资产收益固定分红，可增加村集体经济收入；预计可巩固拓展1500户产业发展增加经济收入；进一步提升畜牧产业质量，助力脱贫攻坚巩固拓展和乡村振兴的有效衔接。</t>
  </si>
  <si>
    <t>壮大发展畜牧产业，壮大村集体经济的同时，预计可巩固拓展1500户产业发展，进一步带动区域整体经济增长；项目收益资金按照再分配管理机制进行二次分配使用，确保受益户有产业，能发展；可开发公益性岗位，为困难群众提供就业岗位，增加经济收入；可对鳏寡孤独、残疾等低收入家庭进行帮扶救助。</t>
  </si>
  <si>
    <t>特色养殖</t>
  </si>
  <si>
    <t>AKT23-008-1</t>
  </si>
  <si>
    <t>2023年阿克陶县托尔塔依农场蜂蜜养殖建设项目</t>
  </si>
  <si>
    <t>2023年3月-2023年6月</t>
  </si>
  <si>
    <t>托尔塔依农场管理服务中心</t>
  </si>
  <si>
    <t>1.建设550平方米彩钢厂房，建设500平方米百万级无尘车间（彩钢板、门、环氧地坪、风淋门、空气净化器、紫光消毒灯、净化岩棉板、通风管材、净化灯）。2.100-300L全自动蜂蜜加工生产线一套：内涵（1）融蜜槽（RMC-4型）1台、（2）输送泵（2T/时）1台、（3）蜂蜜浓缩一体机（50L）1台、（4）转子泵（25型）1台、（5）伺服活塞式灌装机（2头）1台、（6）伺服抓旋式旋盖机（定制）1套、（7）灯检（1台）、（8）铝箔封口机（飞行式）1台、（9）自动贴标机（圆瓶）1台、（10）自动喷码机（油墨式）1台、（11）输送带（8米）1套、（12）工作台（800*1500mm）1张、（13）空压机（5.5KW）1台、（14）输送泵（2T/时）1台、（15）自动包装机（240型）1台。3.蜜蜂100箱：（1）峰种：中华蜜蜂；（2）蜂箱材质为：木质，规格长41cm、宽51cm、高26cm。资产归农场所有，通过阿克陶县托尔塔依农牧业投资有限责任公司引领农场的养蜂专业户打造一系列蜂蜜品类走向市场，充分发挥国有企业引领合作社，带动农户的作用，力争实现产、供、销一体化的经营模式。</t>
  </si>
  <si>
    <t>托尔塔依农场</t>
  </si>
  <si>
    <t>刘开雄</t>
  </si>
  <si>
    <t>通过该项目实施，可以辐射带动周边峰农致富，提高蜂蜜总体科技含量，农民收入可以稳步大幅度提高，预计该项目年产营收入达20万元，辐射带动周边农户增收3-5户，增加就业岗位6个左右。</t>
  </si>
  <si>
    <t>通过该项目实施，搞生态养峰产业化建设符合发展生态农业产业化经营的方向。本项目不仅能带动蜂业的大发展，生产出绿色蜂系列产品，而且也能有效地保护生态环境，实现可持续发展。
该项目实施后初步计划利用农场现有的沙枣花以及槐花、枣花等花种，以沙枣蜜为主，通过阿克陶县托尔塔依农牧业投资有限责任公司引领农场的养蜂专业户打造一系列蜂蜜品类走向市场，充分发挥国有企业引领合作社，带动农户的作用，力争实现产、供、销一体化的经营模式。</t>
  </si>
  <si>
    <t>畜禽圈舍</t>
  </si>
  <si>
    <t>AKT23-010-14</t>
  </si>
  <si>
    <t>阿克陶县克孜勒陶镇丝路佳苑养殖示范基地（二期）建设项目</t>
  </si>
  <si>
    <t>克孜勒陶镇丝路佳苑</t>
  </si>
  <si>
    <t>新建棚圈20座均为地上1层混凝土结构+镀锌铝镁钢合金屋面，每座建筑面积为500㎡；2.配套建设室外附属工程。主要包括室外场地硬化、给排水、供电、消防管网以及药浴池、青贮窖等工程。该项目建成后分配给农牧民，由农牧民自行租赁、自用或由乡政府成立联合合作社统一经营。</t>
  </si>
  <si>
    <t>以工代赈示范资金</t>
  </si>
  <si>
    <t>该项目建成后分配给农牧民，由农牧民自行租赁、自用或由乡政府成立联合合作社统一经营，做为易地扶贫搬迁后农牧民产业配套。</t>
  </si>
  <si>
    <t>该项目由农牧民自行租赁、自用或由乡政府成立联合合作社统一经营，可解决就地就近就业，带动受益户320户，每户每年增收大于5000元。</t>
  </si>
  <si>
    <t>AKT23-010-17</t>
  </si>
  <si>
    <t>集中棚圈附属工程项目</t>
  </si>
  <si>
    <t>2023年3月-2023年8月</t>
  </si>
  <si>
    <t>其克尔铁热克村村集体集中养殖棚圈配套设施：地面硬化4270平方米；铁艺围栏1565米；消毒池2座，每座40平方米；计划投入资金119万元。</t>
  </si>
  <si>
    <t>该项目实施后可以有效的提高现有棚圈利用率，通过对基础设施维护和提升，为发展畜牧产业提供助力。完善药浴池等防疫设施后可防止牛羊疾病感染，减少牛羊死亡率，降低养殖成本提高群众受益，按照投入资金的4%进行收益，可以壮大村集体经济，为村发展产业提供后续资金支持。同时解决现有养殖区生态环境差的问题。</t>
  </si>
  <si>
    <t>有效推进畜牧产业持续发展，为畜牧业产业发展提供基础设施条件，通过配套养殖基础设施，提升养殖条件，促进项目持续发展，有效保障已脱贫户脱贫后稳得住，能发展，一点带面辐射带动群众参与，增加致富门路。</t>
  </si>
  <si>
    <t>AKT23-025-5</t>
  </si>
  <si>
    <t>阿克陶县奶业基地</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</si>
  <si>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t>
  </si>
  <si>
    <t>依托畜牧产业发展壮大的优势，计划建设奶业养殖基地，引进有实力的先进企业，由合作企业负责养殖和产奶，按投资总额的3%-6%比例进行资产收益固定分红，该受益资金将按照村集体收入再分配原则进行使用。</t>
  </si>
  <si>
    <t>完善畜牧产业发展保障基础，促进畜牧业长期稳定发展，并通过收益分配管理机制，提供就业岗位10个，月工资2000元左右，有效保障受益户脱贫后稳得住。</t>
  </si>
  <si>
    <t>新疆农牧业投资（集团）有限责任公司</t>
  </si>
  <si>
    <t>AKT23-025-6</t>
  </si>
  <si>
    <t>乳鸽产业示范基地建设（三期）项目</t>
  </si>
  <si>
    <t>玉麦镇加依铁热克村</t>
  </si>
  <si>
    <t>项目总投资8410万元（政府投资5000万元，企业投资3410万元），其中：政府投入资金5000万元；新建30栋鸽舍及配套设施、每座840平方米，投资2600万元；30栋圈舍鸽舍自动喂养设备、鸽笼设备30套，投资900万元；采购种鸽30万羽,每羽政府投资50元，合计投资1500万元（2022年第一批投资建设鸽舍及配套设施，投资2600万元，2023年投资第二批资金2400万元，主要包括采购种鸽30万羽，投资1500万元，鸽笼设备900万元）。（2022投资2600万元，2023年投资2400万元）
企业投资3410万元：采购种鸽30万羽,每羽企业投资70元，合计投资2100万元；建设5座70米飞棚，每座预计投资50万元，预计总投资250万元；建设1400平方米厂房，预计投资金额为280万元，采购屠宰设备，每小时屠宰量达到5000羽，预计投资330万元，建设10t速冻冷库，预计投资100万元，建设管理用房，预计投资300万元，建设30t原料储备库，预计投资50万元。</t>
  </si>
  <si>
    <t>通过发展壮大特色养殖产业，壮大村集体经济，可有效带动已脱贫户（含监测帮扶对象）经济收入。按照固定投入的4%缴纳租金，鸽子按生物性资产投入的8%分红。提供就业岗位120个，月工资2000元。</t>
  </si>
  <si>
    <t>通过发展壮大特色养殖产业，可有效带动已脱贫户（含监测帮扶对象）经济收入，带动3000人，就业120人。</t>
  </si>
  <si>
    <t>阿克陶恒裕鑫鸽业有限公司</t>
  </si>
  <si>
    <t>防疫和良种项目</t>
  </si>
  <si>
    <t>AKT23-0011-1</t>
  </si>
  <si>
    <t>防疫设施建设项目</t>
  </si>
  <si>
    <t>巴仁乡阿热买里村；恰尔隆镇牧区麻扎窝孜村、托依鲁布隆村、喀依孜村、吉郎德村、巴勒达灵窝孜村；克孜勒陶镇红新村；恰尔隆镇麻扎窝孜村、喀依孜村、吉郎德村、巴勒达灵窝孜村</t>
  </si>
  <si>
    <t>1.计划在阿热买里村戈壁滩新建1座药浴池。池底长7米,入口斜坡长1米,出口斜坡长4米,池上口总长12米,池深约80-90厘米,池底宽50-60厘米，池口宽80-90厘米，以一只羊通过而不能转身为标准，并在周围建设围墙，预计投资10万元.
2.在恰尔隆镇牧区建设5座用于羊药浴的药浴池。其中：托依鲁布隆村新建药浴池2座（木扎灵和布如木萨丽2个草场各建设1座）；巴勒达灵窝孜村新建药浴池1座；喀依孜村新建药浴池2座（结提木苏和加西劳孜两个牧点各建设1座），每座消毒走廊长15米，宽0.8米，深1.5米，走廊两边修占地60平方米(10米X6米)，高1.2米钢管围栏，每座建设需15万元，共计划投入资金75万元。
3.在红新村建设3座500㎡的防疫栏（其中1小队1座、3小队1座，老村委会1座），每座15万元，共计45万元。
4.在恰尔隆镇牧区建设11座防疫栏。其中：麻扎窝孜村、喀依孜村、吉郎德村、巴勒达灵窝孜村山上放牧点各建2座防疫栏，托依布隆村3座防疫栏，每座500平方米，每座计划投资15万元，计划投入资金165万元。</t>
  </si>
  <si>
    <t>巴仁乡；恰尔隆镇；克孜勒陶镇</t>
  </si>
  <si>
    <t>买买提江·吐拉甫；阿斯亚·吐尔逊；孜拉力·伊萨克</t>
  </si>
  <si>
    <t>建设药浴池建成后能消灭牲畜体外的寄生虫和预防疥癣病，起到杀菌消毒的作用，有益于牲畜的生长发育，能够更好的促进各村畜牧养殖业的发展；依托畜牧产业壮大的优势，计划新建防疫栏，预期可为牧民户的牲畜进行“春秋”2次防疫疫苗接种，有效防止疫病发生、提高存活率，减少损失，可有效巩固群众增收，稳固发展畜禽产业，助力脱贫攻坚巩固提升和乡村振兴的有效衔接。</t>
  </si>
  <si>
    <t>完善畜牧产业发展疫病防治基础设施保障，提高农牧农群众在牲畜疫病防疫能力，提升农牧民群众科学管理水平，减少牲畜疫病发生率，增加农牧民经济收入，更好促进畜牧业长期稳定发展，提升整体养殖效益。</t>
  </si>
  <si>
    <t>AKT23-0011-2</t>
  </si>
  <si>
    <t>阿克陶县恰尔隆镇麻扎窝孜村养殖区域提升改造建设项目（示范村）</t>
  </si>
  <si>
    <t>一是在昆仑佳苑集中畜牧养殖区建设一座200立方的堆粪场，堆粪场采用半地下式，地面0.5米，地下1.5米，设有进出粪口，要求两个单元，一个单元100立方，可做到交替使用，有水泥钢筋底，厚度不少于15CM,四周砖墙（三七墙）或（钢筋混凝土厚度不少于20CM),并进行防水处理，底部留有渗沥液排出口，设置一个防渗坑20立方米，存放渗沥液，堆粪场上覆防雨盖，将畜牧粪便处理为化肥，可以循环利用，计划投入资金200万元。二是对养殖区内地面进行平整，铺设石子路。</t>
  </si>
  <si>
    <t>项目建成后进一步完善畜牧产业发展保障基础设施，可对集中畜牧养殖区86头大畜、1200头小畜的粪便进行集中处理，，防止对周边环境污染和滋生病菌。作为固定资产纳入村民股份合作社进行运营，可带动2-3人就业，带动群众增加收入，同时为周边设施农业大棚种植提供底肥。</t>
  </si>
  <si>
    <t>项目建成后，可解决昆仑佳苑集中畜牧养殖区170户群众家中牲畜粪便处理问题，有效防止环境污染和疾病滋生。作为固定资产纳入村民股份合作社进行运营，可带动2-3人就业，带动群众增加收入，同时为周边设施农业大棚种植提供底肥。</t>
  </si>
  <si>
    <t>水产养殖业发展</t>
  </si>
  <si>
    <t>林草基地建设</t>
  </si>
  <si>
    <t>林果嫁接</t>
  </si>
  <si>
    <t>林果提质增效</t>
  </si>
  <si>
    <t>AKT23-0012-1</t>
  </si>
  <si>
    <t>阿克陶县2023年度特色林果提质增效项目</t>
  </si>
  <si>
    <t>2023年1月-2023年10月</t>
  </si>
  <si>
    <t>巴仁乡、加马铁力克乡、玉麦镇、皮拉勒乡、喀热开其克乡、阿克陶镇、塔尔乡</t>
  </si>
  <si>
    <t>计划对各乡镇种植的4.7万亩特色林果进行病虫害防治，包括购置药品、发放劳务费。2、计划对全县共计11450亩特色林果示范园进行施成品有机肥，包括购置成品有机肥及发放劳务费。3、计划对11450亩特色林果示范园进行修剪和清理。</t>
  </si>
  <si>
    <t>自然资源局</t>
  </si>
  <si>
    <t>吾不力卡斯木·吐地</t>
  </si>
  <si>
    <t>该项目的实施可提高林果业管理水平，使林果经济效益稳步提升，促进农户增收。</t>
  </si>
  <si>
    <t>AKT23-0012-2</t>
  </si>
  <si>
    <t>杏子产业基地配套附属工程建设项目</t>
  </si>
  <si>
    <t>2023年5月-2023年10月</t>
  </si>
  <si>
    <t>巴仁乡吐尓村、库木村；玉麦镇恰格尔村</t>
  </si>
  <si>
    <t>一、计划为巴仁乡吐尓村和库木村共计4700亩特色林果基地安装铁丝网围栏15公里，计划投资180万元。
二、在玉麦镇恰格尔村实施杏子产业配套设施，本工程总投资估算478.82万元
1.开挖永久水井3口，每口机井单价为58.3万元，合计投资为174.9万元。
2.建设围栏10040m，每米单价为136元，合计投资为136.5万元（其中500亩示范基地围栏2992m、1500亩基地围栏7048m）。
3.安装250KVA变压器3台，每台单价为9.9万元，小计投资为29.7万元；变压器线路3.2KM，每公里单价为22.6万元，小计投资为72.32万元；变压器及线路合计投资为102.02万元。
4.修建管理房160㎡，新建临时工程道路3.1公里，每公里单价为5.7万元，合计投资为65.4万元。</t>
  </si>
  <si>
    <t>巴仁乡、供销社</t>
  </si>
  <si>
    <t>买买提江·吐拉甫、郭好成</t>
  </si>
  <si>
    <t>对林果增施有机肥、补植补造、嫁接、病虫害防治等，提升林果产量和品质，促进农民增收。
建成规范化、标准化的巴仁杏种植试验基地 2000 亩，苗木成活率可达 90%，商品率可达 90%。第四年达产，产量为675kg/亩，盛产期每年 可向市场提供优质巴仁杏 1350t。促进阿克陶县农业产业结构调整、林 果产业发展和农民增收。并探索出在中度盐碱荒漠地块不换土，化学方 式改良土壤，并通过节水灌溉，试验出最节水的种植方法，及困扰巴仁杏质量产量的病虫害治理的有效防治方法。 通过巴仁杏产业发展，辐射带动周边农户 1000 余户种植，极大提高农民种植的积极性，把当地优势的资源就地转化为高附加值的市场畅销商品。后续通过开发杏果产品加工业，进一步带动并延伸阿克陶县其它乡镇及其周边地区巴仁杏产业发展链条，不断提高巴仁杏产业发展的附加值，促进阿克陶县及其周边特色林果产业可持续发展，具有很高的社会效益。</t>
  </si>
  <si>
    <t>通过项目实施提高林果技术管理水平，提升林果品质，提升林果品质，提高林果产量，增加农户收入，可有效带动146户已脱贫户（含监测帮扶家庭）增收致富。
本项目以杏产业为纽带，进一步完善“龙头企业（县供销社）+ 村集体+合作社+基地+农户”等多种形式的利益联结机制，形成长期稳定的购销 关系、股份合作关系、雇佣关系、帮扶关系等，充分保护农民利益，让从 事第一产业的农民分享产业链增值、价值链提升带来的更多收益，实现经营主体和农民的互利共赢。通过巴仁杏产业发展，辐射带动周边农户 1000 余户种植，极大提高农民种植的积极性，把当地优势的资源就地转化为高附加值的市场畅销商品,带动农户户均增收 5000元左右。巴仁杏产业的发展为当地农民在公司或基地就业提供了条件，转变了就业方式，通过农民进基地、进园区、进厂就业，各种就业渠道相结合，增加农民的工资性收入。巴仁杏种植示范园创建，将丰富阿克陶县乡村旅游业的发展，将现代元素、农业文化和地方文化融入产业中，延伸产业链条，提升林果产业价值和生命力，并且有效满足城乡居民休闲消费需要。</t>
  </si>
  <si>
    <t>饲草料地</t>
  </si>
  <si>
    <t>小型饲料加工（设施）设备</t>
  </si>
  <si>
    <t>休闲农业与乡村旅游</t>
  </si>
  <si>
    <t>光伏电站</t>
  </si>
  <si>
    <t>扶贫车间（特色手工基地）建设</t>
  </si>
  <si>
    <t>加工流通项目</t>
  </si>
  <si>
    <t>农产品仓储保鲜冷链基础设施建设</t>
  </si>
  <si>
    <t>产地初加工和精深加工</t>
  </si>
  <si>
    <t>市场建设和农村物流</t>
  </si>
  <si>
    <t>AKT23-006-16</t>
  </si>
  <si>
    <t>玉麦镇比力克其村门面房建设项目</t>
  </si>
  <si>
    <t>玉麦镇比力克其村</t>
  </si>
  <si>
    <t>比力克其村新建10间门面房，每间40平方米，共400平方米，计划投资101万元，资产归村集体所有，收益用于壮大村集体经济收入。</t>
  </si>
  <si>
    <t>玉麦镇</t>
  </si>
  <si>
    <t>阿不力克木·铁米尔</t>
  </si>
  <si>
    <t>项目建成后，对维护市场稳定，解决市场周边以路为市，占路为市的状况，提高乡村面貌。出租收益，资产归村集体所有，收益用于壮大村集体经济收入。预计可巩固提升3户已脱贫户（含监测户）产业发展增加经济收入；阻力脱贫攻坚巩固提升和乡村振兴有效衔接。</t>
  </si>
  <si>
    <t>响应自治区“十小工程”，促进已脱贫户（含监测户）自主创业，增加已脱贫户（含监测户）收入，所有权归村集体，租金用于壮大村集体经济，进一步带动区域整体经济增长；项目收益资金按照再分配管理机制进行二次分配使用，确保已脱贫户（含监测户）脱贫后稳得住，有产业，有发展；可开发公益性岗位，为困难群众提供就业岗位，增加经济收入；可对鳏寡孤独、残疾等低收入家庭进行帮扶救助。</t>
  </si>
  <si>
    <t>AKT23-017-1</t>
  </si>
  <si>
    <t>巴仁乡克孜勒吾斯塘村、克孜勒巴依拉克村、库木村饲草料棚建设项目</t>
  </si>
  <si>
    <t>巴仁乡克孜勒吾斯塘村、克孜勒巴依拉克村、库木村</t>
  </si>
  <si>
    <t>巴仁乡克孜勒吾斯塘村、克孜勒巴依拉克村、库木村饲草料棚建设项目，主要建设内容为：建设饲草料棚3座，预计3000平方米，钢架结构，并配套水、电、围墙、地面硬化等附属设施。建成后出租，租金用于壮大克孜勒吾斯塘村、克孜勒巴依拉克村、库木村村集体经济，且综合收益率不低于8%，总投资307万(其中库木村投资101万元、克孜勒吾斯塘村投资103万元、克孜勒巴依拉克村投资103万元)。资产归村集体所有，收益用于壮大村集体经济。</t>
  </si>
  <si>
    <t>巴仁乡</t>
  </si>
  <si>
    <t>买买提江·吐拉甫</t>
  </si>
  <si>
    <t>项目建成后，可降低群众饲草料成本，有利于发展养殖业高效化，集约化，同时项目出租收益，收益资金全部用于壮大村集体经济。</t>
  </si>
  <si>
    <t>建设饲草料棚一座，用于出租，通过出租收益方式壮大村集体经济，同时节约本乡养殖户节约生产养殖成本。</t>
  </si>
  <si>
    <t>品牌打造和展销平台</t>
  </si>
  <si>
    <t>配套基础设施项目</t>
  </si>
  <si>
    <t>小型农田水利设施建设</t>
  </si>
  <si>
    <t>排碱渠</t>
  </si>
  <si>
    <t>节水灌溉</t>
  </si>
  <si>
    <t>防渗渠建设</t>
  </si>
  <si>
    <t>AKT23-033-1</t>
  </si>
  <si>
    <t>阿克陶县玉麦镇霍依拉艾日克村防渗渠建设工程</t>
  </si>
  <si>
    <t>改建</t>
  </si>
  <si>
    <t>玉麦镇霍依拉艾日克村</t>
  </si>
  <si>
    <t>改建渠道总长2.282km，配套渠系建筑物22座，每座分水闸增加人工水尺（1mm厚宽度20cm铁板搪瓷，含布设）其中：1#梯形渠700m，2#梯形渠1.582m，节制分水闸6座、汇水口2座、农桥8座（其中2座涵管桥），防渗改建利用原有渠道，1#渠道采用预制矩形渠断面，2#渠道采用梯形断面，内边坡采用1;1.5,边坡、底板均采用10cm厚C25、F200、W6厚现浇砼板结构、9个水尺、2个测水桥。</t>
  </si>
  <si>
    <t>水利局</t>
  </si>
  <si>
    <t>麦麦提朱马·阿依提库力</t>
  </si>
  <si>
    <t>通过防渗渠项目的实施，使农村土地灌溉设施得到了完善，农田耕作条件得到了改善，可大幅提高农业抗御自然灾害的能力，减少水土流失，对渠道进行防渗节水提高灌溉水的利用率和土地产出率,有助于水资源的可持续利用和农业生产的可持续发展，扩大了生产规模。</t>
  </si>
  <si>
    <t>提高水的利用率，改善灌溉条件，节水减水费，增加收入。</t>
  </si>
  <si>
    <t>AKT23-033-2</t>
  </si>
  <si>
    <t>阿克陶县玉麦镇加依铁热克村防渗渠建设工程</t>
  </si>
  <si>
    <t>改建防渗渠总长度6437.8m；1、5小队，防渗渠建设工程改建渠道总长 3.570km，配套渠系建筑物 46 座，6小队，改建渠道总长 2.87km，配套渠系建筑物 107 座，水尺41个，设计流量0.2m³/s-1.2m³/s。</t>
  </si>
  <si>
    <t>AKT23-033-3</t>
  </si>
  <si>
    <t>皮拉勒乡乌尊拉村-托格其村支渠改建工程</t>
  </si>
  <si>
    <t>皮拉勒乡乌尊拉村-托格其村</t>
  </si>
  <si>
    <t>两条渠，总长1.754km，其中托格其村支渠长度0.427km，配套建筑物1座，乌祖拉村支渠长度1.327km及配套设施。共计3套测桥及水尺。</t>
  </si>
  <si>
    <t>AKT23-033-4</t>
  </si>
  <si>
    <t>皮拉勒乡英阿尔帕村防渗渠建设项目</t>
  </si>
  <si>
    <t>皮拉勒乡英阿尔帕村</t>
  </si>
  <si>
    <t>改建渠道总长度为2902.1m，其中1号U型渠长1393米，2号U型渠长66.8米，3号U型渠长394.4米，4号U型渠长581米，5号U型渠长466.9米，其中节制分水闸33座，每座分水闸增加人工水尺（1mm厚宽度20cm铁板搪瓷，含布设）农桥17座，闸门维修12座，入户涵桥42座，汇水口4座，水尺33个。</t>
  </si>
  <si>
    <t>AKT23-033-5</t>
  </si>
  <si>
    <t>阿克陶县巴仁乡库尔干村支渠改建项目</t>
  </si>
  <si>
    <t>巴仁乡库尔干村</t>
  </si>
  <si>
    <t>改建渠道共计2条，总长度4242米。其中支渠一条4042m，斗渠一条200m。支渠设计流量0.75m³/s-1.05m³/s，支渠建筑物23座，斗渠流量0.3m³/s，斗渠建筑物8座。共计12套测桥及水尺。</t>
  </si>
  <si>
    <t>AKT23-035-7</t>
  </si>
  <si>
    <t>克州阿克陶县奥依塔克镇皮拉勒村防渗渠建设工程</t>
  </si>
  <si>
    <t>奥依塔克镇皮拉勒村</t>
  </si>
  <si>
    <t>新建防渗渠6.58公里，设计0.4m³/s-1.13m³/s流量，建筑物47座。共计8套测桥及水尺。</t>
  </si>
  <si>
    <t>AKT23-033-9</t>
  </si>
  <si>
    <t>阿克陶县克孜勒陶镇红新村(三村)退耕还林渠道防渗改建工程</t>
  </si>
  <si>
    <t>克孜勒陶镇红新村</t>
  </si>
  <si>
    <t>本工程为解决克孜勒陶镇红新村1200亩退耕还林灌溉问题，长度3086.9m（1号渠道2506.8m、2号渠道580.1m），设计引水流量均为0.15m3/s，渠系配套建筑物191座，其中：新建节制左右分水闸9座、新建节制左（右）分水闸51座、新建陡坡跌水13座、新建进地分水闸88座、DN500过路涵管桥30座。</t>
  </si>
  <si>
    <t>通过防渗渠项目的实施，使农村土地灌溉设施得到了完善，农田耕作条件得到了改善，可大幅提高农业抗御自然灾害的能力，减少水土流失，对渠道进行防渗节水提高灌溉水的利用率和土地产出率,有助于水资源的可持续利用和农业生产的可持续发展，扩大了生产规模。为克孜勒陶镇红新村1200亩退耕还林解决灌溉问题。</t>
  </si>
  <si>
    <t>AKT23-032-6</t>
  </si>
  <si>
    <t>阿克陶县克孜勒陶镇红新村引水管道提升改造工程</t>
  </si>
  <si>
    <t>新建输水主干管11503m（100级PE管DN315mm、1.6Mpa），配套建筑物33座，其中新建150m3集泉池1座、新建防洪堤280m及3座挑坝、新建30m3减压池8座、总闸阀井1座、检查进排气阀井11座、检查排水井10座、末端排沙井1座。水源地保护2处、里程碑12座、里程桩120座及配套防洪设施。</t>
  </si>
  <si>
    <t>解决农牧民的饮水水质安全问题，改善生活条件，保障饮水安全，增加收入。满足红新村265户、1089人饮供水量后多余水量调节给2300亩农业灌溉用水的补给水源。</t>
  </si>
  <si>
    <t>帮助贫困村地方发展，减少贫困村和贫困人口的负担。</t>
  </si>
  <si>
    <t>其它乡村振兴有关的农田水利建设</t>
  </si>
  <si>
    <t>产业园（区）</t>
  </si>
  <si>
    <t>AKT23-002-2</t>
  </si>
  <si>
    <t>阿克陶县现代农业产业园设施农业园区建设项目</t>
  </si>
  <si>
    <t>现代农业产业园区</t>
  </si>
  <si>
    <t>本项目拟建设克州阿克陶县现代农业产业园农业园区，项目估算总投资为31500万元，规划总用地2112796平方米，总建筑面积696874.61平方米,其中建筑物面积684874.61平方米、构筑物面积12000.0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t>
  </si>
  <si>
    <t>有利于调整产业结构，推动当地经济发展，加快项目区农民致富的步伐，带动相关产业的发展，增加政府的税收，拓宽就业渠道。可有效提高土地产出率、资源利用率和劳动生产率，提高农业素质、效益和竞争力，通过把先进技术、设施、优良品种和产业开发结合起来，发挥试验、示范、推广、辐射作用，应用高科技成果，完善牧草、菌菇生产的各类基础设施，实行技术创新，推行标准化管理技术，通过示范的方式，把先进农业科技成果，先进农业生产方式和现代经营管理模式，客观、实际的展现出来。同时对产品进行储藏、加工，形成规模化、集约化生产，统一销售，用高产、优质、高效的实际效果，示范带动阿克陶县现代农业的跨越式发展。</t>
  </si>
  <si>
    <t>项目建成后，出租给新疆昆门生物技术有限公司有偿使用，其中设施农业大棚按照第一年租赁费 1.6 万元/个，第二年按照 2 万元/个，第三年起按照 2.4 万元/个。其他项目投资形成的资产，按照投资额度的 3%收取租赁费，第三年后每年可获取租赁收益 964.9 万元。根据项目运营测算吸纳农户 350 人，其中受益脱贫户 100 人，人均工资福利2000 元/月，收入可稳定带动农民群众致富增收。对有效增加农民群众经济收入，提升农民群众生产生活水平，进一步体现自身价值具有重大意义。项目可以带动周边农户从事牧草、蕈菌种植等，形成规模效应，从而带动大量的农户收入的增加。项目的建设符合国家有关产业政策，有利于调整产业结构，动当地经济发展，加快项目区农民致富的步伐，带动相关产业的发展，增加政府的税收，拓宽就业渠道。</t>
  </si>
  <si>
    <t>山东宝来利来生物工程股份有限公司</t>
  </si>
  <si>
    <t>AKT23-023-2</t>
  </si>
  <si>
    <t>阿克陶县冷链物流基础设施建设项目</t>
  </si>
  <si>
    <t>阿克陶镇英其开艾日克村</t>
  </si>
  <si>
    <t>本项目共投资25000万元，分两期实施，一期总建筑面积29228.6平方米，建设内容包括：（1）新建1层钢结构气调保鲜库8栋，单栋气调保鲜库建筑面积2186.12平方米，总建筑面积17488.96平方米，单栋气调保鲜库仓储量2000吨，总仓储量1.6万吨。（2）新建地上1层钢结构冷库4栋，单冻冷库建筑面积2186.12平方米，总建筑面积8744.48平方米，单冻冷库仓储量2000吨，总仓储量0.8万吨。（3）新建地上1层钢结构分拣中心2栋，单栋分拣中心建筑面积1497.58平方米，总建筑面积2995.16平方米。（4）配套建设室外附属设施。二期建设工程建设总建筑面积26233.44平方米，其中新建保鲜库8栋，低温速冻库4栋及配套附属设施，具体如下：（1）新建地上1层钢结构保鲜库8栋，单栋保鲜库建筑面积2186.12平方米，总建筑面积17488.96平方米，单栋保鲜库仓储量2000吨，总仓储量1.6万吨。（2）新建地上1层钢结构冷库4栋，单栋冷库建筑面积2186.12平方米，总建筑面积8744.48平方米，单栋冷库仓储量2000吨，总仓储量0.8万吨。（3）配套建设室外附属设施。（2023年乡村振兴资金配套4000万元）</t>
  </si>
  <si>
    <t>通过完善物流中心基础设施配套，优化物流中心结构布局，提升农副产品储存能力，可减少果蔬因无保鲜设施腐烂变质造成的损失，错开收获与销售期，延长了供应期。</t>
  </si>
  <si>
    <t>项目的建设可达到均衡上市，为市场开拓提供基础，提高产品附加值，有利于经济效益的提高。社会效益显著。项目建成后，经营期每年实现年利润总额为 1687.92 万元，项目具有较强的赢利能力，经济效益明显。同时促进阿克陶县种植业、果蔬园艺业、畜牧养殖业“三足鼎立”农业发展格局的形成</t>
  </si>
  <si>
    <t>国投公司</t>
  </si>
  <si>
    <t>AKT23-002-1</t>
  </si>
  <si>
    <t>克州阿克陶县现代农业产业园畜牧园区基础设施建设项目</t>
  </si>
  <si>
    <t>肉牛养殖1.25万头，建设高标准牛舍9万平方米，并配套现代养殖设备，建设干草（粗料）库、饲（精）料库、饲料配制间、配种室、兽医室、消毒间、地泵房、青储池、发酵池、污水处理站以及园区内道路水电管网基础设施等。预计总投资34500万元。政府投资22500万元（2023年投资16500万元，2024年投资6000万元），企业投资12000万元。</t>
  </si>
  <si>
    <t xml:space="preserve">该项目投资22500万元建设高标准牛舍产业园，并配套现代养殖设备；生物饲料加工厂，畜牧园区道路、供水、排水、供电等附属配套工程9万平方米，由新疆昆门生物技术有限公司经营按照固定投资的3%缴纳租金（项目综合收益达12%）将带动阿克陶县肉牛规模化生产，为周边农民提供就业岗位250人，月工资2500元， 增加农民收入，同时通过示范辐射，带动农户500人。
</t>
  </si>
  <si>
    <t>一、项目的实施将直接带动肉牛养殖基地的建设，12500头需50000亩饲草料，间接带动饲草基地建设，对阿克陶县肉牛养殖起到示范引领作用，形成品牌效益后可进一步带动周边地区肉牛产业发展
二、通过本项目建设，可直接带动肉牛养殖基地的建设，间接带动50000亩饲草基地建设，有效带动阿克陶县农业结构调整，对阿克陶县肉牛养殖起到示范引领作用，促进阿克陶县形成标准化的高产肉牛养殖基地，形成品牌效益后可进一步带动周边地区的肉牛产业大发展。
三、提高粪污资源化利用，实现种养结合。</t>
  </si>
  <si>
    <t>AKT23-002-5</t>
  </si>
  <si>
    <t>阿克陶县现代农业产业园基础设施配套建设项目</t>
  </si>
  <si>
    <t>阿克陶县现代农业产业园基础设施配套建设项目为市政基础设施建设项目，建设内容主要包括地块场地平整、市政道路、电力设施配套（开闭所）、给排水设施配套、污水处理厂、综合管网等工程等。(总投资25000万元，2023年投资6500万元，申请债券资金5000万元）</t>
  </si>
  <si>
    <t>项目的建设能最大限度地发挥园区基础设施的整体效益，实现公共设 施资源共享。不仅能够改善城市基础服务设施和居民的生活环境，园区未来的发展有利于促进区域经济的增长。项目建设符合国家政策和阿克陶县农业产业结构调整方向，项目的建设和实施，对提高阿克陶县综合生产能力，促进产业结 构调整、全面发展及加强生态建设都具有重要意义。</t>
  </si>
  <si>
    <t>完成产业园服务中心及办公及生活区建设，完善园区基础设施配套，优化园区结构布局，逐步使产业园区向规模化、现代化发展，提高提高园区吸引力，助力园区招商引资，通过不断投资完善园区配套基础设施，增加园区附加值并以此为基础，提高园区内厂房出租价格增加集体收入，通过收益分红使农民收益，吸引更多扶贫车间企业入驻园区引进生产不断扩大产业园区规模带动周边更多农民就近就地实现就业是农民，通过就业实现增收致富</t>
  </si>
  <si>
    <t>AKT23-030-2</t>
  </si>
  <si>
    <t>阿克陶县物资回收再利用项目</t>
  </si>
  <si>
    <t>玉麦镇阿勒吞其村</t>
  </si>
  <si>
    <t>建成阿克陶县再生资源回收分拣中心，项目建成后将县城周边 28 家废品回收站集中安置，统一规范管理，以提高农村环境保护公共服务水平，推动农村环境综合整治。改变再生资源回收长期面临的小、乱、污的局面，提高再生资源利用率，保护环境，实现经济与社会可持续发展。项目总建筑面积为 19374.95 ㎡，具体建设内容如下：1.建设车间、厂房4栋，总建筑面积10235.22 ㎡。2.建设回收服务站8 栋，总建筑面积7674.24 ㎡。3.建设污水处理站 1 座，建筑面积 225.04 ㎡。4.附属配套设施。（2022年投资5000万元，2023年投资5000万元）</t>
  </si>
  <si>
    <t>供销社</t>
  </si>
  <si>
    <t>郭好成</t>
  </si>
  <si>
    <t>目标1：该项目完成滴管回收车间一栋，地膜、棚膜回收车间一栋，再生资源回收分拣中心厂房2栋，回收服务站8座，另外包括污水处理站一栋，消防水池一栋，建业务用房一栋以及配套建设附属设备工程。
目标2：项目建成后可以提高农村环境保护公共服务水平，推动农村环境综合整治。同时改变再生资源回收长期面临的小、乱、污的局面，提高再生资源利用率，保护环境，实现经济与社会可持续发展。</t>
  </si>
  <si>
    <t>本项目的建设加快了阿克陶县再生资源回收网络体系和再生资源高效利用、循环利用、无害利用的建设，有利于实现节能降耗减排目标，有利于推动再生资源产业发展方式转变和创新，对促进阿克陶县经济又好又快发展具有重要意义。同时，再生资源产业作为劳动密集型产业，项目实施后可吸纳大量人员就业。</t>
  </si>
  <si>
    <t>新疆东扬新材料科技有限公司</t>
  </si>
  <si>
    <t>产业服务支撑项目</t>
  </si>
  <si>
    <t>智慧农业</t>
  </si>
  <si>
    <t>科技服务</t>
  </si>
  <si>
    <t>人才培养</t>
  </si>
  <si>
    <t>农业社会化服务</t>
  </si>
  <si>
    <t>金融保险配套项目</t>
  </si>
  <si>
    <t>小额贷款贴息</t>
  </si>
  <si>
    <t>AKT23-036-1</t>
  </si>
  <si>
    <t>小额信贷</t>
  </si>
  <si>
    <t>2023年1月-2023年12月</t>
  </si>
  <si>
    <t>2023年脱贫人口小额信贷款贴息，涉及12个乡镇，涉及6129户，预计贷款金额18387万元，计划投资890万元</t>
  </si>
  <si>
    <t>财政局</t>
  </si>
  <si>
    <t>张秀芳</t>
  </si>
  <si>
    <t>李世锋</t>
  </si>
  <si>
    <t>小额信贷主要用于补贴发展畜牧养殖、种植业等，激发已脱贫户（含检测帮扶对象家庭）生产发展、巩固提升的内生动力，促进已脱贫户（含检测帮扶对象家庭）增收，提高已脱贫户（含检测帮扶对象家庭）自我发展能力。</t>
  </si>
  <si>
    <t>通过金融扶贫的方式，激发内生动力，支持有自主发展能力的已脱贫户（含检测帮扶对象家庭）发展产业，自主致富</t>
  </si>
  <si>
    <t>小额信贷风险补偿金</t>
  </si>
  <si>
    <t>特色产业保险保费补助</t>
  </si>
  <si>
    <t>新型经营主体贷款贴息</t>
  </si>
  <si>
    <t>防贫保险（基金）</t>
  </si>
  <si>
    <t>其他</t>
  </si>
  <si>
    <t>就业项目</t>
  </si>
  <si>
    <t>务工补助</t>
  </si>
  <si>
    <t>交通费补助</t>
  </si>
  <si>
    <t>劳动奖补</t>
  </si>
  <si>
    <t>就业培训</t>
  </si>
  <si>
    <t>技能培训</t>
  </si>
  <si>
    <t>以工代训</t>
  </si>
  <si>
    <t>创业</t>
  </si>
  <si>
    <t>创业培训</t>
  </si>
  <si>
    <t>创业补助</t>
  </si>
  <si>
    <t>乡村工匠</t>
  </si>
  <si>
    <t>乡村工匠培育培训</t>
  </si>
  <si>
    <t>乡村工匠大师工作室</t>
  </si>
  <si>
    <t>乡村工匠传习所</t>
  </si>
  <si>
    <t>公益性岗位</t>
  </si>
  <si>
    <t>AKT23-041-1</t>
  </si>
  <si>
    <t>阿克陶县农村公路路管员、护路员养护项目</t>
  </si>
  <si>
    <t>1、巴仁乡聘用220名易返贫脱贫监测户和易致贫边缘户，2022年计划投资264万；
2、皮拉勒乡聘用300名易返贫脱贫监测户和易致贫边缘户，2022年计划投资360万；
3、玉麦镇聘用200名易返贫脱贫监测户和易致贫边缘户，2022年计划投资240万；
4、阿克陶镇聘用91名易返贫脱贫监测户和易致贫边缘户，2022年计划投资109.2万；
5、奥依塔克镇聘用30名易返贫脱贫监测户和易致贫边缘户，2022年计划投资36万；
6、布伦口乡聘用15名易返贫脱贫监测户和易致贫边缘户，2022年计划投资18万；
7、加马铁热克乡聘用20名易返贫脱贫监测户和易致贫边缘户，2022年计划投资24万；
8、喀热开其克乡聘用10名易返贫脱贫监测户和易致贫边缘户2022年计划投资12万；
9、木吉乡聘用10名易返贫脱贫监测户和易致贫边缘户，2022年计划投资12万；
10、恰尔隆镇聘用50名易返贫脱贫监测户和易致贫边缘户，2022年计划投资60万；
11、塔尔乡聘用10名易返贫脱贫监测户和易致贫边缘户，2022年计划投资12万；
12、克孜勒陶镇聘用44名易返贫脱贫监测户和易致贫边缘户,2022年计划投入52.8万元。</t>
  </si>
  <si>
    <t>交通运输局</t>
  </si>
  <si>
    <t>唐喜禄</t>
  </si>
  <si>
    <t>1、巴仁乡农村道路日常养护管理224公里，
2、皮拉勒乡农村道路日常养护管理309公里，
3、玉麦乡农村道路日常养护管理171公里，
4、阿克陶镇农村道路日常养护管理265公里，
5、奥依塔克镇农村道路日常养护管理110公里，
6、布伦口乡农村道路日常养护管理92公里，
7、加马铁热克乡农村道路日常养护管理140公里，
8、喀热开其克乡农村道路日常养护管理89公里，
9、木吉乡农村道路日常养护管理64公里，
10、恰尔隆乡农村道路日常养护管理183公里，
11、塔尔乡农村道路日常养护管理191公里，
12、克孜勒陶乡农村道路日常养护管理305公里。加强我县农村公路的日常养护工作，有效提升道路安全水平，提升道路使用寿命，改善通行服务水平群众满意度。</t>
  </si>
  <si>
    <t>对全县1000名易返贫脱贫监测户和易致贫边缘户每月发放养护工资1000元/人，带动收入的同时进一步做好全县农村公路的养护工作。</t>
  </si>
  <si>
    <t>乡村建设行动</t>
  </si>
  <si>
    <t>农村基础设施</t>
  </si>
  <si>
    <t>村庄规划编制（含修编）</t>
  </si>
  <si>
    <t>农村道路（通村、通户路）</t>
  </si>
  <si>
    <t>产业路、资源路、旅游路建设</t>
  </si>
  <si>
    <t>AKT23-038-1</t>
  </si>
  <si>
    <t>巴仁乡（产业园区）道路建设</t>
  </si>
  <si>
    <t>巴仁乡阔洪其村</t>
  </si>
  <si>
    <t>新建三级公路10.26公里，路基路面宽度8.5m/8.0m,设计时速40km/h,含路基、路面、桥涵及其他附属设施。</t>
  </si>
  <si>
    <t>完成10.26公里道路建设任务，完善交通基础设施建设，改善沿线居民的交通出行状况，为做好新时代“三农”工作提供坚强交通运输保障。</t>
  </si>
  <si>
    <t>充分调动好、发挥好、保护好农民群众的积极性，广泛发动群众参与务工，增加农民群众阶段性的务工收入，为农民群众出行和产业发展提供便利条件。</t>
  </si>
  <si>
    <t>AKT23-038-2</t>
  </si>
  <si>
    <t>克孜勒陶一桥建设项目</t>
  </si>
  <si>
    <t>克孜勒陶镇乌尔都隆窝孜村</t>
  </si>
  <si>
    <t>新建2-20米桥梁一座，含导流、锥坡、挡墙等附属设施</t>
  </si>
  <si>
    <t>完成桥梁建设任务，完善交通基础设施建设，改善沿线居民的交通出行状况，为做好新时代“三农”工作提供坚强交通运输保障。</t>
  </si>
  <si>
    <t>AKT23-038-3</t>
  </si>
  <si>
    <t>村级道路建设项目</t>
  </si>
  <si>
    <t>恰尔隆镇昆仑佳苑、其克尔铁热克村</t>
  </si>
  <si>
    <t>新建硬化道路（沥青/混凝土路面）10公里,路基宽度4-6.5m,路面宽度3.5-6m,设计速度20km/h，含路基、路面、桥涵及其他附属设施。</t>
  </si>
  <si>
    <t>完成10公里道路建设任务，完善交通基础设施建设，改善沿线居民的交通出行状况，为做好新时代“三农”工作提供坚强交通运输保障。</t>
  </si>
  <si>
    <t>AKT23-038-4</t>
  </si>
  <si>
    <t>加马铁热克乡赛克孜艾日克村、巴格拉村、乌卡买里村、喀什博依村、阔拉霍依拉村村级道路建设项目</t>
  </si>
  <si>
    <t>加马铁热克乡赛克孜艾日克村、巴格拉村、乌卡买里村、喀什博依村、阔拉霍依拉村</t>
  </si>
  <si>
    <t>新建硬化道路（沥青/混凝土路面）13.098公里,路基宽度4-6.5m,路面宽度3.5-6m,设计速度20km/h，含路基、路面、桥涵及其他附属设施。</t>
  </si>
  <si>
    <t>AKT23-038-5</t>
  </si>
  <si>
    <t>巴仁乡也勒干村、且克村、加依村、库木村、吐尔村</t>
  </si>
  <si>
    <t>AKT23-038-6</t>
  </si>
  <si>
    <t>玉麦乡库尔巴格村</t>
  </si>
  <si>
    <t>AKT23-038-7</t>
  </si>
  <si>
    <t>AKT23-038-8</t>
  </si>
  <si>
    <t>托尔塔依农场村级道路建设项目</t>
  </si>
  <si>
    <t>AKT23-038-9</t>
  </si>
  <si>
    <t>村级道路建设项目（以工代赈）</t>
  </si>
  <si>
    <t>布伦口乡苏巴什村、布伦口村、盖孜村</t>
  </si>
  <si>
    <t>道路提升改造11.2公里，其中新建硬化道路（沥青/混凝土路面）7.5公里,路基宽度4-6.5m,路面宽度3.5-6m,设计速度20km/h，含路基、路面、桥涵及其他附属设施，道路改造3.7公里。劳务报酬预计发放134.4万元（20%）。</t>
  </si>
  <si>
    <t>布伦口乡</t>
  </si>
  <si>
    <t>库尔班艾力·麦麦提艾力</t>
  </si>
  <si>
    <t>完成11.2公里道路建设任务，预计发放劳务报酬134.4万元，预计用工人数70人，培训次数80次。改善村容村貌、人居环境，打造美丽乡村，通过过以工代赈项目，牧民进行务工，增加收益</t>
  </si>
  <si>
    <t>预计通过发放劳务报酬134.4万元，使70人直接受益，改善村容村貌、人居环境，打造美丽乡村，通过过以工代赈项目，牧民进行务工，增加收益</t>
  </si>
  <si>
    <t>农村供水保障设施建设</t>
  </si>
  <si>
    <t>AKT23-039-1</t>
  </si>
  <si>
    <t>阿克陶县阿克达拉牧场阔克图窝孜村、阿克达拉村饮水安全水源工程提升改造及配套设施项目</t>
  </si>
  <si>
    <t>阿克达拉牧场阿克达拉村、阔克图窝孜村</t>
  </si>
  <si>
    <t>1.阔克图窝孜村农村饮水安全水源工程提升改造工程输水管道4.57公里（100级PE管DN90mm、1.6Mpa），新建渗水管集水区+截渗墙1处、检查排水及进排气阀井6座、50m³集水池1座、150m³高位蓄水池1座、管道穿康阔勒河河道1处（1+430处、75m）、管道穿通村柏油路1处（8m）、水源地保护3处、里程碑5座，里程桩44座及配套防洪设施。管线布置在康阔勒河右侧阔克图窝孜村同村柏油路内侧，管道埋设深度2.5m。2.阿克达拉村农村饮水安全水源工程提升改造工程输水管道4.87㎞，（100级PE管DN110mm、1.6Mpa），检查排水及进排气阀井7座、150m³高位蓄水池1座、管道穿琼铁热克沟河道1处（110m）、水源地保护3处，里程碑5座、里程桩49座及配套防洪设施。管线布置在康阔勒河支流琼铁热克沟左侧阿克达拉村农村机耕道内侧，管道埋设深度2.5m。</t>
  </si>
  <si>
    <t>解决农牧民的饮水水质安全问题，改善生活条件，保障饮水安全，增加收入。</t>
  </si>
  <si>
    <t>帮助地方发展，减少已脱贫户（含监测帮扶对象）家庭人口的负担。</t>
  </si>
  <si>
    <t>AKT23-039-2</t>
  </si>
  <si>
    <t>阿克陶县克孜勒陶镇供水管网水毁修复工程</t>
  </si>
  <si>
    <t>克孜勒陶镇乌尓都隆窝孜村、喀尔乌勒村</t>
  </si>
  <si>
    <t>1.克孜勒陶镇供水主管网克孜勒陶镇供水主管网项目改建输水主干管10.96㎞（100级PE管DN160mm，1.6Mpa），改建18m³集水池1座，改建18m³减压池6座、改建减压池前闸阀井6座、检查排水及进排气阀井池6座、改建减压池前闸阀井6座、检查排水及进排气阀井10座、管道穿6m柏油路1处、管道穿山前冲洪沟13处（474m）、镇墩110座，水源地保护2处、备用水源机井1眼、里程碑11座、里程桩110座及配套防洪设施，管线布置在依格孜牙河支流左侧艾杰克村通村柏油路内侧。2.乌尔都隆窝孜村三小队供水管网项目改建输水管道1.1㎞（100级，DN90mm、1.6Mpa），检查排水及进排气阀井2座、管道穿依格孜牙河河道1处（260m）、水源地保护1处、里程碑1座、里程桩11座及配套防洪设施。</t>
  </si>
  <si>
    <t>帮助地方发展，减少已脱贫户家庭人口的负担。</t>
  </si>
  <si>
    <t>AKT23-039-3</t>
  </si>
  <si>
    <t>阿克陶县2023年布伦口乡盖孜村农村饮水安全水源工程提升改造工程</t>
  </si>
  <si>
    <t>布伦口乡盖孜村</t>
  </si>
  <si>
    <t>盖孜村农村饮水安全水源工程提升改造工程输水管道16.93㎞（100级PE管DN160mm、16Mpa），前端新建18m³集泉池1座、0+030处新建150m³高位蓄水池1座、沿线新建18m³减压池12座、新建减压池前闸阀井12座、检查排水及进排气阀井12座、水源地保护15处、里程碑17座、里程桩170座及配套防洪设施，管线布置在穷塔什沟牧道内侧，管道埋设深度2.5m。</t>
  </si>
  <si>
    <t>解决农牧民的饮水安全问题，改善生活条件，保障饮水安全，增加收入。</t>
  </si>
  <si>
    <t>农村电网（通生产、生活用电、提高综合电压和供电可靠性）</t>
  </si>
  <si>
    <t>数字乡村（信息通信基础设施建设、数字化、智能化建设等）</t>
  </si>
  <si>
    <t>农村清洁能源设施（燃气、户用光伏、风电、水电、农村生物质能源、北方地区清洁取暖等）</t>
  </si>
  <si>
    <t>农业农村基础设施中长期贷款贴息</t>
  </si>
  <si>
    <t>AKT23-035-1</t>
  </si>
  <si>
    <t>克州阿克陶县奥依塔克镇皮拉勒村防洪工程</t>
  </si>
  <si>
    <t>在奥依塔克镇皮拉勒村建防洪护岸1.227km，其中1#山洪沟修建护岸长0.784km，2#山洪沟修建护岸长0.443km。</t>
  </si>
  <si>
    <t>保护农牧民的住房安全，耕地，财产，保护农牧民的生活安全，保障群众安居乐业。</t>
  </si>
  <si>
    <t>保障群众人口的安全生活，安居乐业，建成小康社会。</t>
  </si>
  <si>
    <t>AKT23-035-2</t>
  </si>
  <si>
    <t>克州阿克陶县克孜勒陶镇托云布拉克村防洪坝建设工程</t>
  </si>
  <si>
    <t>克孜勒陶镇托云布拉克村</t>
  </si>
  <si>
    <t>新建防洪坝2.048公里，堤顶宽4.0m，布置的错车平台4处，下车坡道1处。</t>
  </si>
  <si>
    <t>AKT23-035-3</t>
  </si>
  <si>
    <t>克州阿克陶县库山河防洪堤防改造工程</t>
  </si>
  <si>
    <t>此次库山河防洪堤防维修改造工程共维修防洪堤五处长度984m，14+440-25+960段防洪堤新建35座15m长450挑坝，间隔20m。</t>
  </si>
  <si>
    <t>AKT23-035-5</t>
  </si>
  <si>
    <t>克州阿克陶县布伦口乡托喀依村防洪堤防工程</t>
  </si>
  <si>
    <t>布伦口乡托喀依村</t>
  </si>
  <si>
    <t>该防洪坝全段均采用现浇混凝土护坡型式，防洪坝总长1590m，设置挑流坝7处，过水路面1处。</t>
  </si>
  <si>
    <t>AKT23-035-8</t>
  </si>
  <si>
    <t>阿克陶县塔尔乡防洪坝建设项目</t>
  </si>
  <si>
    <t>塔尔乡阿勒玛勒克村、巴格村、库祖村</t>
  </si>
  <si>
    <t>塔尔乡防洪坝建设工程阿勒玛勒克村（1村）主河道右岸410m，巴格村（3村）主河道左岸1.2公里，库祖村（5村）左岸310m，右岸340m。</t>
  </si>
  <si>
    <t>帮助贫困村地方发展，保障群众人口的安全生活，安居乐业，建成小康社会。</t>
  </si>
  <si>
    <t>AKT23-023-3</t>
  </si>
  <si>
    <t>阿克陶县恰尔隆镇基础设施配套建设项目</t>
  </si>
  <si>
    <t>主要为冷链物流园区建设五通一平、消防管线、消防水池、道路硬化等其他基础设施。新建消防水池 1 栋，总建筑面积 335.81 ㎡，有效储水容积为 700m³，地上 1 层、地下 1 层框架结构；建设室外道路硬化、路缘石、给水管线、排水管线、消防管线、供电管线等附属设施。（2022年投资5600万元，2023年投资3400万元）2023年投入资金主要建设内容：室外给排水管沟、室外电缆沟、道路硬化，电缆线，排水管，值班室-门卫室主体及装修，泵房-发电机房主体及装修。项目前期费用52万元。</t>
  </si>
  <si>
    <t>项目的建设能最大限度地发挥园区基础设施的整体效益，实现公共设施资源共享。不仅能够改善基础服务设施，园区未来的发展有利于促进区域经济的增长。项目的建设和实施，对提高阿克陶县综合生产能力，促进产业结 构调整、全面发展及加强生态建设都具有重要意义。</t>
  </si>
  <si>
    <t>通过建设完善基础设施配套，可吸引企业入驻，促进本县产业发展，吸纳人员就业增收，入驻企业根据政府投资金额按一定比例缴纳租金，同时为当地提供就业岗位，辐射带动农民发展水稻、蔬菜、中草药、水晶瓜等产业。对全县经济发展有较大促进作用。</t>
  </si>
  <si>
    <t>人居环境整治</t>
  </si>
  <si>
    <t>农村卫生厕所改造（户用、公共厕所）</t>
  </si>
  <si>
    <t>农村污水治理</t>
  </si>
  <si>
    <t>农村垃圾治理</t>
  </si>
  <si>
    <t>村容村貌提升</t>
  </si>
  <si>
    <t>AKT23-040-1</t>
  </si>
  <si>
    <t>阿克陶县阿克陶镇奥达艾日克村示范村打造项目</t>
  </si>
  <si>
    <t>阿克陶镇奥达艾日克村</t>
  </si>
  <si>
    <t>阿克陶镇奥达艾日克村道路提升改造8公里，新建硬化道路4公里，修筑护坡3公里等其他公共服务设施，新建村民休息点10处；地面硬化、砂砾路面、屋前屋后提升改造，等相关附属设施；新建排水管网18公里，其中主排水管网10公里，入户排水管网8公里。计划投资3000万元。</t>
  </si>
  <si>
    <t>阿克陶镇</t>
  </si>
  <si>
    <t>艾力亚尔江·艾克拜尔</t>
  </si>
  <si>
    <t>乡村振兴局</t>
  </si>
  <si>
    <t>赵凤楠</t>
  </si>
  <si>
    <t>支持农村厕所革命整村推进财政奖补资金407万元；江西援疆资金1000万元</t>
  </si>
  <si>
    <t>项目建成投入使用后，服务覆盖范围为阿克陶镇奥达艾日克村，带动了项目区环境的提升，在促进人与自然的和谐发展上，在经济与环境的和谐发展上，都有客观的社会效益。通过道路基础设施建设，排水管网铺设改善了村卫生环境，惠及群众的正常工作和生活，村民基本生活得到很大的改善，并呈现出社会和谐安定，民风文明健康的良好局面。通过实施该项目吸纳本县务工人数预计40人，预计发放劳务报酬78万元。</t>
  </si>
  <si>
    <t>项目的实施是建设社会主义新农村、改善村民生产生活条件、提升农村整体形象的需要，具体重大的作用和意义。实施该项目将促进阿克陶县经济发展，增加农民收入，可改善农民生活方式，提高农民素质，真正体现精神文明和物质文明的双赢。项目的实施可改善项目所在村的人居环境，通过实施道路提升改造、排水管网等，加大基础设施建设，能够提升农村整体村级面貌。</t>
  </si>
  <si>
    <t>AKT23-040-2</t>
  </si>
  <si>
    <t>阿克陶县布伦口乡苏巴什村乡村振兴示范村打造项目</t>
  </si>
  <si>
    <t>布伦口乡苏巴什村</t>
  </si>
  <si>
    <t>提升改造民宿50套及配套附属设施；新建污水主管网7.6公里，支管网2.5公里，配套末端一体化污水处理设施3处；道路提升改造1.5公里，新建游客休息点10处、地面硬化5000㎡，完善配套基础设施设备。</t>
  </si>
  <si>
    <t>改善人居环境，提升幸福指数，加强镇基础设施系统建设，可进一步改善阿克陶我镇的居住环境。</t>
  </si>
  <si>
    <t>AKT23-040-3</t>
  </si>
  <si>
    <t>阿克陶县加马铁热克乡乌卡买里村乡村振兴示范村打造项目</t>
  </si>
  <si>
    <t>加马铁热克乡乌卡买里村</t>
  </si>
  <si>
    <t>对乌卡买里村农户房前屋后、道路进行提升改造9.8km、地面硬化20000㎡（路面拓宽及入户道路硬化）、土地复垦300亩、机耕道修建5km，新建污水管网15km及配套附属设施，新建U形水渠1km及配套附属设施建设。</t>
  </si>
  <si>
    <t>江西援疆资金</t>
  </si>
  <si>
    <t>AKT23-040-11</t>
  </si>
  <si>
    <t>阿克陶县恰尔隆镇麻扎窝孜村昆仑佳苑提升改造建设项目（示范村）</t>
  </si>
  <si>
    <t>一是对昆仑佳苑绿化区灌溉系统进行提升，对绿化区进行补种；二是新建5处垃圾褚存房；三是对社区院内公共基础设施进行维修完善。四是建设垃圾中转站。将大棚区和羊圈区域各建设占地100平方米的垃圾中转站，处理好大棚和羊圈区域的垃圾。</t>
  </si>
  <si>
    <t>通过项目实施，建设美丽乡村，改善和美化昆仑佳苑社区环境，提升村容村貌，提高村级文化和卫生水平，增加农户幸福指数。</t>
  </si>
  <si>
    <t>AKT23-040-5</t>
  </si>
  <si>
    <t>塔尔乡牧区巴格艾格孜村环境整治项目（以工代赈）</t>
  </si>
  <si>
    <t>塔尔乡巴格艾格孜村</t>
  </si>
  <si>
    <t>五号桥景区人居环境整体整治，对五号桥内6公里水渠改造成景观水渠，并在三处修建供游客休息，观赏、玩水的鹅卵石阶梯；二是补修5公里仿古围墙；三是对五号桥内19户人家房前屋后进行三区分离整治，修建院墙步道；四是对五号桥居民区改造成鹅卵石旅游步道。</t>
  </si>
  <si>
    <t>塔尔乡</t>
  </si>
  <si>
    <t>苟旭明</t>
  </si>
  <si>
    <t>发改委</t>
  </si>
  <si>
    <t>马兆夏</t>
  </si>
  <si>
    <t>改善巴格艾格孜村人居环境，使其切实符合全国重点旅游乡村相关条件，吸引游客前来观赏打造塔吉克族古村落。劳务报酬发放78万元。预计吸纳务工群众39人。</t>
  </si>
  <si>
    <t>77户269人进一步提升巴格艾格村居住环境，促进当地旅游发展。
劳务报酬发放78万元。预计吸纳务工群众39人。</t>
  </si>
  <si>
    <t>AKT23-040-6</t>
  </si>
  <si>
    <t>奥依塔克镇奥依塔克村环境卫生综合整治项目（以工代赈）</t>
  </si>
  <si>
    <t>奥依塔克镇奥依塔克村</t>
  </si>
  <si>
    <t>在奥依塔克镇奥依塔克村克州冰川公园景区沿线沿线实施环境整治工程，对景区沿线路面平整，沟渠修复，林带修整，配套围栏、人行道等设施没计划投资390万元。</t>
  </si>
  <si>
    <t>奥依塔克镇</t>
  </si>
  <si>
    <t>铱斯马铱江·祖农</t>
  </si>
  <si>
    <t>吸纳本地农牧民参与工程建设增收，促进农村生活环境改善，提升生态效益。预计吸纳务工人员80人，发放劳务报酬78万元。</t>
  </si>
  <si>
    <t>吸纳农牧民务工，用于发放本地农牧民参与工程建设工资，提升生态效益</t>
  </si>
  <si>
    <t>AKT23-040-7</t>
  </si>
  <si>
    <t>阿克陶县巴仁乡阔洪其村、吐尔村、库木村人居环境整治项目（以工代赈）</t>
  </si>
  <si>
    <t>巴仁乡阔洪其村、吐尔村、库木村</t>
  </si>
  <si>
    <t>根据美丽乡村建设要求，对巴仁乡阔洪其村、吐尔村、库木村8公里主干道沿路进行整治，主要建设内容：建设人行道和入户农桥，安装路沿石，修复和拓宽路面等工程</t>
  </si>
  <si>
    <t>改善村容村貌及卫生，有效提高建档立卡户生活质量；改善人居环境，提升居民生活幸福指数,建设美丽乡村。有效推动巩固拓展脱贫攻坚同乡村振兴有效衔接工作该项目实施预计带动脱贫群众80人就业，发放劳务报酬78万。。</t>
  </si>
  <si>
    <t>改善农村公共生活环境卫生，改善村容村貌，有效提农户生活质量；改善人居环境，提升群众生活幸福指数。</t>
  </si>
  <si>
    <t>AKT23-040-8</t>
  </si>
  <si>
    <t>阿克陶县墩巴格村、也勒干村、古勒巴格村主干道环境整治项目（以工代赈）</t>
  </si>
  <si>
    <t>巴仁乡墩巴格村、也勒干村、古勒巴格村</t>
  </si>
  <si>
    <t>根据美丽乡村建设要求，对巴仁乡墩巴格村、也勒干村、古勒巴格村8公里主干道沿路进行整治，主要建设内容：建设人行道和入户农桥，安装路沿石，修复和拓宽路面等工程。</t>
  </si>
  <si>
    <t>改善村容村貌及卫生，有效提高建档立卡户生活质量；改善人居环境，提升居民生活幸福指数,建设美丽乡村。有效推动巩固拓展脱贫攻坚同乡村振兴有效衔接工作,该项目实施预计带动脱贫群众80人就业，发放劳务报酬78万。</t>
  </si>
  <si>
    <t>AKT23-040-9</t>
  </si>
  <si>
    <t>阿克陶县阿克陶镇拱拜提艾日克村示范街打造项目（以工代赈）</t>
  </si>
  <si>
    <t>阿克陶镇拱拜提艾日克村</t>
  </si>
  <si>
    <t>新建硬化道路1km（路基宽度3.5-4.5m，路面宽度2.5-3.5m，设计时速20km/h）；维修改造水渠3km，包括：新建浆砌石水渠、水渠维修改造；道路提升改造6km，包括：新建1.5m宽人行道，道路路面拓宽2m，修建护坡，新建房屋散水）。</t>
  </si>
  <si>
    <t>项目建成投入使用后，服务覆盖范围为阿克陶镇拱拜提艾日克村，带动了项目区环境的提升，在促进人与自然的和谐发展上，在经济与环境的和谐发展上，都有客观的社会效益。通过道路基础设施建设，改善了村卫生环境，惠及群众的正常工作和生活，村民基本生活得到很大的改善，并呈现出社会和谐安定，民风文明健康的良好局面。通过实施该项目吸纳本县务工人数预计40人，预计发放劳务报酬78万元。</t>
  </si>
  <si>
    <t>项目的实施是建设社会主义新农村、改善村民生产生活条件、提升农村整体形象的需要，具体重大的作用和意义。以工代赈项目将促进阿克陶县经济发展，增加农民收入，可改善农民生活方式，提高农民素质，真正体现精神文明和物质文明的双赢。项目的实施可改善项目所在村的人居环境，通过实施道路提升改造、排水管网等，加大基础设施建设，能够提升农村整体村级面貌。</t>
  </si>
  <si>
    <t>AKT23-040-10</t>
  </si>
  <si>
    <t>阿克陶县阿克陶镇央其买里村示范街打造项目（以工代赈）</t>
  </si>
  <si>
    <t>阿克陶镇央其买里村</t>
  </si>
  <si>
    <t>新建农村硬化道路1km（路基宽度3.5-4.5m，路面宽度2.5-3.5m，设计时速20km/h）；地面硬化3500平方米；道路提升改造4km包括：道路提升改造路面加宽1m，新建浆砌石水渠，水渠提升改造，新建房屋散水。</t>
  </si>
  <si>
    <t>项目建成投入使用后，服务覆盖范围为阿克陶镇央其买里村，带动了项目区环境的提升，在促进人与自然的和谐发展上，在经济与环境的和谐发展上，都有客观的社会效益。通过道路基础设施建设，改善了村卫生环境，惠及群众的正常工作和生活，村民基本生活得到很大的改善，并呈现出社会和谐安定，民风文明健康的良好局面。通过实施该项目吸纳本县务工人数预计40人，预计发放劳务报酬78万元。</t>
  </si>
  <si>
    <t>农村公共服务</t>
  </si>
  <si>
    <t>学校建设或改造（含幼儿园）</t>
  </si>
  <si>
    <t>村卫生室标准化建设</t>
  </si>
  <si>
    <t>农村养老设施建设（养老院、幸福院、日间照料中心等）</t>
  </si>
  <si>
    <t>农村公益性殡葬设施建设</t>
  </si>
  <si>
    <t>开展县乡村公共服务一体化示范创建</t>
  </si>
  <si>
    <t>其他（便民综合服务设施、文化活动广场、体育设施、村级客运站、公共照明设施等）</t>
  </si>
  <si>
    <t>易地搬迁后扶</t>
  </si>
  <si>
    <t>公共服务岗位</t>
  </si>
  <si>
    <t>“一站式”社区综合服务设施建设</t>
  </si>
  <si>
    <t>易地扶贫搬迁贷款债劵贴息补助</t>
  </si>
  <si>
    <t>巩固三保障成果</t>
  </si>
  <si>
    <t>住房</t>
  </si>
  <si>
    <t>农村危房改造等农房改造</t>
  </si>
  <si>
    <t>教育</t>
  </si>
  <si>
    <t>享受"雨露计划"职业教育补助</t>
  </si>
  <si>
    <t>AKT23-003-1</t>
  </si>
  <si>
    <t>雨露计划</t>
  </si>
  <si>
    <t>对已脱贫户（含监测户）家庭子女接受中等、高等职业教育(中等职业教育包括全日制普通中专、成人中专、职业高中，技工院校、高等职业教育包括全日制普通大专、高职院校、技师学院等）的再籍在读全日制学生进行补助，计划8048人，补助标准每生3000元。</t>
  </si>
  <si>
    <t>教育局</t>
  </si>
  <si>
    <t>阿不都乃比·阿不都热依木</t>
  </si>
  <si>
    <t>艾尼瓦尔.吾布力</t>
  </si>
  <si>
    <t>减轻家庭经济困难学生经济负担，确保已脱贫户（含监测帮扶对象）家庭子女顺利完成学业，阻断贫困代际传递，巩固拓展脱贫攻坚成果同乡村振兴有效衔接。</t>
  </si>
  <si>
    <t>给已脱贫户（含监测帮扶对象）家庭子女提供生活补助，降低及学生经济负担。</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</si>
  <si>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</si>
  <si>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</si>
  <si>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</si>
  <si>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</si>
  <si>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</si>
  <si>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</si>
  <si>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</si>
  <si>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</si>
  <si>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</si>
  <si>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</si>
  <si>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</si>
  <si>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</si>
  <si>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</si>
  <si>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</si>
  <si>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</si>
  <si>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乡村治理和精神文明建设</t>
  </si>
  <si>
    <t>乡村治理</t>
  </si>
  <si>
    <t>开展乡村治理示范创建</t>
  </si>
  <si>
    <t>推进“积分制”“清单式”等管理方式</t>
  </si>
  <si>
    <t>农村精神文明建设</t>
  </si>
  <si>
    <t>培养“四有”新时代农民</t>
  </si>
  <si>
    <t>移风易俗改革示范县（乡、村）</t>
  </si>
  <si>
    <t>科技文化卫生“三下乡”</t>
  </si>
  <si>
    <t>农村文化项目</t>
  </si>
  <si>
    <t>项目管理费</t>
  </si>
  <si>
    <t>少数民族特色村寨建设项目</t>
  </si>
  <si>
    <t>困难群众饮用低氟茶</t>
  </si>
  <si>
    <t>AKT23-037</t>
  </si>
  <si>
    <t>低氟砖茶采购建设项目</t>
  </si>
  <si>
    <t>计划为全县“三类户”6900余户2.89万人购买低氟砖茶，按照每户3公斤，每公斤35元，共投入资金72.45万元。</t>
  </si>
  <si>
    <t>统战部</t>
  </si>
  <si>
    <t>范仲锋</t>
  </si>
  <si>
    <t>尼加提·库尔班江</t>
  </si>
  <si>
    <t>为为全县三类户6900户2.89人购买低氟砖茶，砖茶中含有多种水溶性维生素及多种矿物质，特别是茶碱的含量较高，长期生活在牧区、高原、缺水、无蔬菜的农牧民饮用后，可有助于减少疾病的发生。</t>
  </si>
  <si>
    <t>砖茶含多种人类必需的维生素和稀有元素，特别是茶碱的含量较高，长期生活在牧区、高原、缺水、无蔬菜的少数民族以捣碎的砖茶兑奶熬制成奶茶饮用，对于以肉食为主的群众，可以去膻化食、补充水分和维生素等，有养胃、健胃、助消化、减肥、增强毛细血管的作用。避免由于缺水和饮食习惯的原因，导致疾病发生。</t>
  </si>
  <si>
    <t>……</t>
  </si>
  <si>
    <t>附件1</t>
  </si>
  <si>
    <t>克州阿克陶县巩固拓展脱贫攻坚成果和乡村振兴项目库（动态调整）分类统计表</t>
  </si>
  <si>
    <t>项目类别</t>
  </si>
  <si>
    <t>项目个数</t>
  </si>
  <si>
    <t>建设规模</t>
  </si>
  <si>
    <t>资金规模</t>
  </si>
  <si>
    <t>单位</t>
  </si>
  <si>
    <t>规模</t>
  </si>
  <si>
    <t>万元</t>
  </si>
  <si>
    <t>占报备批次资金比例（%）</t>
  </si>
  <si>
    <t>一</t>
  </si>
  <si>
    <t>（一）</t>
  </si>
  <si>
    <t>(1)</t>
  </si>
  <si>
    <t>(2)</t>
  </si>
  <si>
    <t>亩</t>
  </si>
  <si>
    <t>头\只</t>
  </si>
  <si>
    <t>个</t>
  </si>
  <si>
    <t>(3)</t>
  </si>
  <si>
    <t>座</t>
  </si>
  <si>
    <t>(4)</t>
  </si>
  <si>
    <t>（二）</t>
  </si>
  <si>
    <t>平方米</t>
  </si>
  <si>
    <t>（三）</t>
  </si>
  <si>
    <t>公里</t>
  </si>
  <si>
    <t>（四）</t>
  </si>
  <si>
    <t>（五）</t>
  </si>
  <si>
    <t>二</t>
  </si>
  <si>
    <t>（五)</t>
  </si>
  <si>
    <t>人</t>
  </si>
  <si>
    <t>三</t>
  </si>
  <si>
    <t>公里/个</t>
  </si>
  <si>
    <t>四</t>
  </si>
  <si>
    <t>五</t>
  </si>
  <si>
    <t>六</t>
  </si>
  <si>
    <t>七</t>
  </si>
  <si>
    <t>八</t>
  </si>
  <si>
    <t>户</t>
  </si>
  <si>
    <t>克州***县（市）巩固拓展脱贫攻坚成果和乡村振兴项目库分类统计表（标准格式）</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</si>
</sst>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Red]0"/>
    <numFmt numFmtId="178" formatCode="0.00;[Red]0.00"/>
    <numFmt numFmtId="179" formatCode="0.000000_ "/>
    <numFmt numFmtId="180" formatCode="0_ "/>
  </numFmts>
  <fonts count="68">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sz val="12"/>
      <name val="宋体"/>
      <charset val="134"/>
    </font>
    <font>
      <sz val="11"/>
      <name val="宋体"/>
      <charset val="134"/>
    </font>
    <font>
      <b/>
      <sz val="11"/>
      <name val="宋体"/>
      <charset val="134"/>
    </font>
    <font>
      <sz val="14"/>
      <name val="宋体"/>
      <charset val="134"/>
    </font>
    <font>
      <b/>
      <sz val="14"/>
      <name val="方正小标宋简体"/>
      <charset val="134"/>
    </font>
    <font>
      <sz val="14"/>
      <name val="Times New Roman"/>
      <charset val="134"/>
    </font>
    <font>
      <sz val="11"/>
      <name val="Times New Roman"/>
      <charset val="134"/>
    </font>
    <font>
      <b/>
      <sz val="20"/>
      <name val="宋体"/>
      <charset val="134"/>
    </font>
    <font>
      <b/>
      <sz val="14"/>
      <name val="宋体"/>
      <charset val="134"/>
    </font>
    <font>
      <sz val="11"/>
      <name val="宋体"/>
      <charset val="134"/>
      <scheme val="minor"/>
    </font>
    <font>
      <sz val="16"/>
      <color theme="1"/>
      <name val="宋体"/>
      <charset val="134"/>
    </font>
    <font>
      <sz val="16"/>
      <name val="宋体"/>
      <charset val="134"/>
    </font>
    <font>
      <b/>
      <sz val="16"/>
      <name val="宋体"/>
      <charset val="134"/>
      <scheme val="minor"/>
    </font>
    <font>
      <sz val="16"/>
      <name val="宋体"/>
      <charset val="134"/>
      <scheme val="minor"/>
    </font>
    <font>
      <sz val="26"/>
      <name val="宋体"/>
      <charset val="134"/>
    </font>
    <font>
      <b/>
      <sz val="36"/>
      <name val="宋体"/>
      <charset val="134"/>
    </font>
    <font>
      <b/>
      <sz val="18"/>
      <name val="宋体"/>
      <charset val="134"/>
    </font>
    <font>
      <sz val="18"/>
      <name val="宋体"/>
      <charset val="134"/>
    </font>
    <font>
      <sz val="15"/>
      <name val="宋体"/>
      <charset val="134"/>
    </font>
    <font>
      <sz val="9"/>
      <color theme="1"/>
      <name val="宋体"/>
      <charset val="134"/>
    </font>
    <font>
      <sz val="18"/>
      <name val="宋体"/>
      <charset val="134"/>
      <scheme val="minor"/>
    </font>
    <font>
      <sz val="16"/>
      <color theme="1"/>
      <name val="仿宋_GB2312"/>
      <charset val="134"/>
    </font>
    <font>
      <sz val="10.5"/>
      <color rgb="FF000000"/>
      <name val="仿宋"/>
      <charset val="134"/>
    </font>
    <font>
      <sz val="16"/>
      <color theme="1"/>
      <name val="宋体"/>
      <charset val="134"/>
      <scheme val="minor"/>
    </font>
    <font>
      <b/>
      <sz val="18"/>
      <name val="宋体"/>
      <charset val="134"/>
      <scheme val="minor"/>
    </font>
    <font>
      <b/>
      <sz val="16"/>
      <name val="宋体"/>
      <charset val="134"/>
    </font>
    <font>
      <sz val="10.5"/>
      <color theme="1"/>
      <name val="宋体"/>
      <charset val="134"/>
    </font>
    <font>
      <sz val="14"/>
      <name val="宋体"/>
      <charset val="134"/>
      <scheme val="minor"/>
    </font>
    <font>
      <sz val="12"/>
      <name val="宋体"/>
      <charset val="134"/>
      <scheme val="minor"/>
    </font>
    <font>
      <sz val="20"/>
      <name val="宋体"/>
      <charset val="134"/>
    </font>
    <font>
      <sz val="20"/>
      <name val="宋体"/>
      <charset val="134"/>
      <scheme val="minor"/>
    </font>
    <font>
      <sz val="16"/>
      <color rgb="FF000000"/>
      <name val="宋体"/>
      <charset val="134"/>
    </font>
    <font>
      <sz val="16"/>
      <name val="宋体"/>
      <charset val="134"/>
      <scheme val="major"/>
    </font>
    <font>
      <sz val="16"/>
      <color indexed="8"/>
      <name val="宋体"/>
      <charset val="1"/>
      <scheme val="minor"/>
    </font>
    <font>
      <sz val="16"/>
      <color indexed="8"/>
      <name val="宋体"/>
      <charset val="134"/>
      <scheme val="minor"/>
    </font>
    <font>
      <sz val="16"/>
      <color indexed="8"/>
      <name val="宋体"/>
      <charset val="134"/>
    </font>
    <font>
      <sz val="11"/>
      <color rgb="FF9C0006"/>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sz val="10"/>
      <name val="Arial"/>
      <charset val="0"/>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vertAlign val="subscript"/>
      <sz val="20"/>
      <name val="宋体"/>
      <charset val="134"/>
    </font>
    <font>
      <vertAlign val="subscript"/>
      <sz val="20"/>
      <name val="宋体"/>
      <charset val="134"/>
    </font>
    <font>
      <sz val="16"/>
      <color rgb="FFFF0000"/>
      <name val="宋体"/>
      <charset val="134"/>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48" fillId="10" borderId="0" applyNumberFormat="0" applyBorder="0" applyAlignment="0" applyProtection="0">
      <alignment vertical="center"/>
    </xf>
    <xf numFmtId="0" fontId="50"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8" borderId="0" applyNumberFormat="0" applyBorder="0" applyAlignment="0" applyProtection="0">
      <alignment vertical="center"/>
    </xf>
    <xf numFmtId="0" fontId="45" fillId="5" borderId="0" applyNumberFormat="0" applyBorder="0" applyAlignment="0" applyProtection="0">
      <alignment vertical="center"/>
    </xf>
    <xf numFmtId="43" fontId="0" fillId="0" borderId="0" applyFont="0" applyFill="0" applyBorder="0" applyAlignment="0" applyProtection="0">
      <alignment vertical="center"/>
    </xf>
    <xf numFmtId="0" fontId="46" fillId="15"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16" borderId="6" applyNumberFormat="0" applyFont="0" applyAlignment="0" applyProtection="0">
      <alignment vertical="center"/>
    </xf>
    <xf numFmtId="0" fontId="46" fillId="7"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7" fillId="0" borderId="8" applyNumberFormat="0" applyFill="0" applyAlignment="0" applyProtection="0">
      <alignment vertical="center"/>
    </xf>
    <xf numFmtId="0" fontId="58" fillId="0" borderId="8" applyNumberFormat="0" applyFill="0" applyAlignment="0" applyProtection="0">
      <alignment vertical="center"/>
    </xf>
    <xf numFmtId="0" fontId="46" fillId="18" borderId="0" applyNumberFormat="0" applyBorder="0" applyAlignment="0" applyProtection="0">
      <alignment vertical="center"/>
    </xf>
    <xf numFmtId="0" fontId="54" fillId="0" borderId="10" applyNumberFormat="0" applyFill="0" applyAlignment="0" applyProtection="0">
      <alignment vertical="center"/>
    </xf>
    <xf numFmtId="0" fontId="46" fillId="9" borderId="0" applyNumberFormat="0" applyBorder="0" applyAlignment="0" applyProtection="0">
      <alignment vertical="center"/>
    </xf>
    <xf numFmtId="0" fontId="60" fillId="20" borderId="11" applyNumberFormat="0" applyAlignment="0" applyProtection="0">
      <alignment vertical="center"/>
    </xf>
    <xf numFmtId="0" fontId="62" fillId="20" borderId="5" applyNumberFormat="0" applyAlignment="0" applyProtection="0">
      <alignment vertical="center"/>
    </xf>
    <xf numFmtId="0" fontId="63" fillId="23" borderId="12" applyNumberFormat="0" applyAlignment="0" applyProtection="0">
      <alignment vertical="center"/>
    </xf>
    <xf numFmtId="0" fontId="48" fillId="17" borderId="0" applyNumberFormat="0" applyBorder="0" applyAlignment="0" applyProtection="0">
      <alignment vertical="center"/>
    </xf>
    <xf numFmtId="0" fontId="46" fillId="27" borderId="0" applyNumberFormat="0" applyBorder="0" applyAlignment="0" applyProtection="0">
      <alignment vertical="center"/>
    </xf>
    <xf numFmtId="0" fontId="59" fillId="0" borderId="9" applyNumberFormat="0" applyFill="0" applyAlignment="0" applyProtection="0">
      <alignment vertical="center"/>
    </xf>
    <xf numFmtId="0" fontId="53" fillId="0" borderId="7" applyNumberFormat="0" applyFill="0" applyAlignment="0" applyProtection="0">
      <alignment vertical="center"/>
    </xf>
    <xf numFmtId="0" fontId="64" fillId="28" borderId="0" applyNumberFormat="0" applyBorder="0" applyAlignment="0" applyProtection="0">
      <alignment vertical="center"/>
    </xf>
    <xf numFmtId="0" fontId="61" fillId="21" borderId="0" applyNumberFormat="0" applyBorder="0" applyAlignment="0" applyProtection="0">
      <alignment vertical="center"/>
    </xf>
    <xf numFmtId="0" fontId="48" fillId="32" borderId="0" applyNumberFormat="0" applyBorder="0" applyAlignment="0" applyProtection="0">
      <alignment vertical="center"/>
    </xf>
    <xf numFmtId="0" fontId="46" fillId="22" borderId="0" applyNumberFormat="0" applyBorder="0" applyAlignment="0" applyProtection="0">
      <alignment vertical="center"/>
    </xf>
    <xf numFmtId="0" fontId="48" fillId="19" borderId="0" applyNumberFormat="0" applyBorder="0" applyAlignment="0" applyProtection="0">
      <alignment vertical="center"/>
    </xf>
    <xf numFmtId="0" fontId="48" fillId="31" borderId="0" applyNumberFormat="0" applyBorder="0" applyAlignment="0" applyProtection="0">
      <alignment vertical="center"/>
    </xf>
    <xf numFmtId="0" fontId="48" fillId="14" borderId="0" applyNumberFormat="0" applyBorder="0" applyAlignment="0" applyProtection="0">
      <alignment vertical="center"/>
    </xf>
    <xf numFmtId="0" fontId="48" fillId="34" borderId="0" applyNumberFormat="0" applyBorder="0" applyAlignment="0" applyProtection="0">
      <alignment vertical="center"/>
    </xf>
    <xf numFmtId="0" fontId="46" fillId="30" borderId="0" applyNumberFormat="0" applyBorder="0" applyAlignment="0" applyProtection="0">
      <alignment vertical="center"/>
    </xf>
    <xf numFmtId="0" fontId="0" fillId="0" borderId="0">
      <alignment vertical="center"/>
    </xf>
    <xf numFmtId="0" fontId="46" fillId="33" borderId="0" applyNumberFormat="0" applyBorder="0" applyAlignment="0" applyProtection="0">
      <alignment vertical="center"/>
    </xf>
    <xf numFmtId="0" fontId="48" fillId="26" borderId="0" applyNumberFormat="0" applyBorder="0" applyAlignment="0" applyProtection="0">
      <alignment vertical="center"/>
    </xf>
    <xf numFmtId="0" fontId="48" fillId="13" borderId="0" applyNumberFormat="0" applyBorder="0" applyAlignment="0" applyProtection="0">
      <alignment vertical="center"/>
    </xf>
    <xf numFmtId="0" fontId="46" fillId="6" borderId="0" applyNumberFormat="0" applyBorder="0" applyAlignment="0" applyProtection="0">
      <alignment vertical="center"/>
    </xf>
    <xf numFmtId="0" fontId="48" fillId="35" borderId="0" applyNumberFormat="0" applyBorder="0" applyAlignment="0" applyProtection="0">
      <alignment vertical="center"/>
    </xf>
    <xf numFmtId="0" fontId="46" fillId="25" borderId="0" applyNumberFormat="0" applyBorder="0" applyAlignment="0" applyProtection="0">
      <alignment vertical="center"/>
    </xf>
    <xf numFmtId="0" fontId="46" fillId="12" borderId="0" applyNumberFormat="0" applyBorder="0" applyAlignment="0" applyProtection="0">
      <alignment vertical="center"/>
    </xf>
    <xf numFmtId="0" fontId="48" fillId="24" borderId="0" applyNumberFormat="0" applyBorder="0" applyAlignment="0" applyProtection="0">
      <alignment vertical="center"/>
    </xf>
    <xf numFmtId="0" fontId="46" fillId="29" borderId="0" applyNumberFormat="0" applyBorder="0" applyAlignment="0" applyProtection="0">
      <alignment vertical="center"/>
    </xf>
    <xf numFmtId="0" fontId="3" fillId="0" borderId="0">
      <alignment vertical="center"/>
    </xf>
    <xf numFmtId="0" fontId="9" fillId="0" borderId="0"/>
    <xf numFmtId="0" fontId="49" fillId="0" borderId="0"/>
  </cellStyleXfs>
  <cellXfs count="241">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6" fontId="2" fillId="2" borderId="2" xfId="0" applyNumberFormat="1" applyFont="1" applyFill="1" applyBorder="1" applyAlignment="1" applyProtection="1">
      <alignment horizontal="center" vertical="center" wrapText="1"/>
    </xf>
    <xf numFmtId="176" fontId="2" fillId="2" borderId="3"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7" fontId="5" fillId="3" borderId="1" xfId="0" applyNumberFormat="1" applyFont="1" applyFill="1" applyBorder="1" applyAlignment="1" applyProtection="1">
      <alignment horizontal="center" vertical="center"/>
    </xf>
    <xf numFmtId="176"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7"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wrapText="1"/>
    </xf>
    <xf numFmtId="176"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8"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8" fontId="5" fillId="4"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8"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6"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wrapText="1"/>
    </xf>
    <xf numFmtId="176" fontId="12" fillId="0" borderId="0" xfId="0" applyNumberFormat="1" applyFont="1" applyFill="1" applyBorder="1" applyAlignment="1" applyProtection="1">
      <alignment horizontal="right" vertical="center"/>
    </xf>
    <xf numFmtId="10" fontId="9" fillId="0" borderId="0" xfId="0" applyNumberFormat="1" applyFont="1" applyFill="1" applyBorder="1" applyAlignment="1" applyProtection="1">
      <alignment horizontal="center" vertical="center"/>
    </xf>
    <xf numFmtId="0" fontId="10" fillId="0" borderId="0" xfId="0" applyFont="1" applyFill="1" applyAlignment="1">
      <alignment vertical="center"/>
    </xf>
    <xf numFmtId="0" fontId="0" fillId="0" borderId="0" xfId="0" applyFill="1" applyAlignment="1">
      <alignment vertical="center"/>
    </xf>
    <xf numFmtId="0" fontId="3" fillId="0" borderId="0" xfId="0" applyNumberFormat="1" applyFont="1" applyFill="1" applyBorder="1" applyAlignment="1" applyProtection="1">
      <alignment horizontal="left" vertical="center"/>
    </xf>
    <xf numFmtId="0" fontId="1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177" fontId="3" fillId="0" borderId="4" xfId="0" applyNumberFormat="1" applyFont="1" applyFill="1" applyBorder="1" applyAlignment="1" applyProtection="1">
      <alignment horizontal="center" vertical="center"/>
    </xf>
    <xf numFmtId="10" fontId="6" fillId="0" borderId="4" xfId="11" applyNumberFormat="1" applyFont="1" applyFill="1" applyBorder="1" applyAlignment="1">
      <alignment horizontal="center" vertical="center"/>
    </xf>
    <xf numFmtId="179" fontId="5" fillId="0" borderId="1" xfId="0" applyNumberFormat="1" applyFont="1" applyFill="1" applyBorder="1" applyAlignment="1" applyProtection="1">
      <alignment horizontal="center" vertical="center" shrinkToFit="1"/>
    </xf>
    <xf numFmtId="10" fontId="6" fillId="0" borderId="1" xfId="11" applyNumberFormat="1" applyFont="1" applyFill="1" applyBorder="1" applyAlignment="1">
      <alignment horizontal="center" vertical="center"/>
    </xf>
    <xf numFmtId="179" fontId="3" fillId="0" borderId="1" xfId="0" applyNumberFormat="1" applyFont="1" applyFill="1" applyBorder="1" applyAlignment="1" applyProtection="1">
      <alignment horizontal="center" vertical="center" shrinkToFit="1"/>
    </xf>
    <xf numFmtId="10" fontId="4" fillId="0" borderId="1" xfId="11" applyNumberFormat="1" applyFont="1" applyFill="1" applyBorder="1" applyAlignment="1">
      <alignment horizontal="center" vertical="center"/>
    </xf>
    <xf numFmtId="177" fontId="3" fillId="0" borderId="2"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10" fontId="5" fillId="0" borderId="1" xfId="11"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10" fontId="3" fillId="0" borderId="1" xfId="11" applyNumberFormat="1" applyFont="1" applyFill="1" applyBorder="1" applyAlignment="1" applyProtection="1">
      <alignment horizontal="center" vertical="center"/>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1" fillId="0" borderId="0" xfId="0" applyFont="1" applyFill="1">
      <alignment vertical="center"/>
    </xf>
    <xf numFmtId="0" fontId="18" fillId="0" borderId="0" xfId="0" applyFont="1" applyFill="1" applyAlignment="1">
      <alignment vertical="center"/>
    </xf>
    <xf numFmtId="0" fontId="19" fillId="0" borderId="0" xfId="0" applyFont="1" applyFill="1">
      <alignment vertical="center"/>
    </xf>
    <xf numFmtId="0" fontId="20" fillId="0" borderId="0" xfId="0" applyFont="1" applyFill="1" applyAlignment="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18" fillId="0" borderId="0" xfId="0" applyFont="1" applyFill="1">
      <alignment vertical="center"/>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lignment vertical="center"/>
    </xf>
    <xf numFmtId="0" fontId="20" fillId="0" borderId="0" xfId="0" applyFont="1" applyFill="1" applyAlignment="1">
      <alignment vertical="center" wrapText="1"/>
    </xf>
    <xf numFmtId="0" fontId="18" fillId="0" borderId="0" xfId="0" applyFont="1" applyFill="1" applyAlignment="1">
      <alignment horizontal="center" vertical="center"/>
    </xf>
    <xf numFmtId="0" fontId="18" fillId="0" borderId="0" xfId="0" applyNumberFormat="1" applyFont="1" applyFill="1" applyAlignment="1">
      <alignment horizontal="center" vertical="center"/>
    </xf>
    <xf numFmtId="0" fontId="18" fillId="0" borderId="0" xfId="0" applyFont="1" applyFill="1" applyAlignment="1">
      <alignment vertical="center" wrapText="1"/>
    </xf>
    <xf numFmtId="0" fontId="23" fillId="0" borderId="0" xfId="0" applyFont="1" applyFill="1" applyAlignment="1">
      <alignment horizontal="center" vertical="center" wrapText="1"/>
    </xf>
    <xf numFmtId="0" fontId="23" fillId="0" borderId="0" xfId="0" applyNumberFormat="1" applyFont="1" applyFill="1" applyAlignment="1">
      <alignment horizontal="center" vertical="center" wrapText="1"/>
    </xf>
    <xf numFmtId="0" fontId="23" fillId="0" borderId="0" xfId="0" applyFont="1" applyFill="1" applyAlignment="1">
      <alignment horizontal="left" vertical="center" wrapText="1"/>
    </xf>
    <xf numFmtId="0" fontId="12" fillId="0" borderId="0" xfId="0" applyFont="1" applyFill="1" applyAlignment="1">
      <alignment horizontal="left" vertical="center" wrapText="1"/>
    </xf>
    <xf numFmtId="0" fontId="24" fillId="0" borderId="0" xfId="0" applyFont="1" applyFill="1" applyAlignment="1">
      <alignment horizontal="center" vertical="center" wrapText="1"/>
    </xf>
    <xf numFmtId="0" fontId="24" fillId="0" borderId="0" xfId="0" applyNumberFormat="1" applyFont="1" applyFill="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5" fillId="0" borderId="1"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horizontal="justify" vertical="center" wrapText="1"/>
    </xf>
    <xf numFmtId="0" fontId="26" fillId="0" borderId="1"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19"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xf>
    <xf numFmtId="0" fontId="20"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left" vertical="center" wrapText="1"/>
    </xf>
    <xf numFmtId="0" fontId="27" fillId="0" borderId="1" xfId="0" applyNumberFormat="1" applyFont="1" applyFill="1" applyBorder="1" applyAlignment="1">
      <alignment horizontal="left" vertical="center" wrapText="1"/>
    </xf>
    <xf numFmtId="0" fontId="20" fillId="0" borderId="1" xfId="0" applyNumberFormat="1" applyFont="1" applyFill="1" applyBorder="1" applyAlignment="1" applyProtection="1">
      <alignment horizontal="justify" vertical="center" wrapText="1"/>
    </xf>
    <xf numFmtId="0" fontId="28" fillId="0" borderId="1" xfId="0" applyFont="1" applyFill="1" applyBorder="1" applyAlignment="1">
      <alignment vertical="center" wrapText="1"/>
    </xf>
    <xf numFmtId="57" fontId="19"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57" fontId="20" fillId="0" borderId="1" xfId="0" applyNumberFormat="1" applyFont="1" applyFill="1" applyBorder="1" applyAlignment="1">
      <alignment horizontal="center" vertical="center" wrapText="1"/>
    </xf>
    <xf numFmtId="57" fontId="20" fillId="0" borderId="1" xfId="0" applyNumberFormat="1" applyFont="1" applyFill="1" applyBorder="1" applyAlignment="1">
      <alignment horizontal="justify" vertical="center" wrapText="1"/>
    </xf>
    <xf numFmtId="57" fontId="12" fillId="0" borderId="1" xfId="0" applyNumberFormat="1"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49" fontId="20" fillId="0" borderId="1" xfId="0" applyNumberFormat="1"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1" xfId="0" applyFont="1" applyFill="1" applyBorder="1" applyAlignment="1">
      <alignment horizontal="justify" vertical="center" wrapText="1"/>
    </xf>
    <xf numFmtId="0" fontId="20"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wrapText="1"/>
    </xf>
    <xf numFmtId="57" fontId="20"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57" fontId="20" fillId="0" borderId="1" xfId="0" applyNumberFormat="1"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lignment vertical="center"/>
    </xf>
    <xf numFmtId="0" fontId="20" fillId="0" borderId="1" xfId="0" applyNumberFormat="1" applyFont="1" applyFill="1" applyBorder="1" applyAlignment="1">
      <alignment horizontal="justify" vertical="center" wrapText="1"/>
    </xf>
    <xf numFmtId="0" fontId="29" fillId="0" borderId="1"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xf>
    <xf numFmtId="0" fontId="22" fillId="0" borderId="1" xfId="0" applyNumberFormat="1" applyFont="1" applyFill="1" applyBorder="1" applyAlignment="1">
      <alignment horizontal="center" vertical="center"/>
    </xf>
    <xf numFmtId="0" fontId="22" fillId="0" borderId="1" xfId="0" applyNumberFormat="1" applyFont="1" applyFill="1" applyBorder="1" applyAlignment="1" applyProtection="1">
      <alignment horizontal="justify" vertical="center" wrapText="1"/>
    </xf>
    <xf numFmtId="0" fontId="22" fillId="0" borderId="1" xfId="0" applyNumberFormat="1" applyFont="1" applyFill="1" applyBorder="1" applyAlignment="1">
      <alignment vertical="center" wrapText="1"/>
    </xf>
    <xf numFmtId="0" fontId="22" fillId="0" borderId="1" xfId="0" applyFont="1" applyFill="1" applyBorder="1" applyAlignment="1">
      <alignment vertical="center" wrapText="1"/>
    </xf>
    <xf numFmtId="57" fontId="19" fillId="0" borderId="1" xfId="0" applyNumberFormat="1" applyFont="1" applyFill="1" applyBorder="1" applyAlignment="1">
      <alignment vertical="center" wrapText="1"/>
    </xf>
    <xf numFmtId="0" fontId="30" fillId="0" borderId="1" xfId="0" applyFont="1" applyFill="1" applyBorder="1" applyAlignment="1">
      <alignment horizontal="justify" vertical="center"/>
    </xf>
    <xf numFmtId="0" fontId="20" fillId="0" borderId="1" xfId="0" applyNumberFormat="1" applyFont="1" applyFill="1" applyBorder="1" applyAlignment="1">
      <alignment vertical="center" wrapText="1"/>
    </xf>
    <xf numFmtId="49" fontId="22"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justify" vertical="center" wrapText="1"/>
    </xf>
    <xf numFmtId="0" fontId="29" fillId="0" borderId="1" xfId="0" applyFont="1" applyFill="1" applyBorder="1" applyAlignment="1">
      <alignment horizontal="center" vertical="center"/>
    </xf>
    <xf numFmtId="0" fontId="12" fillId="0" borderId="0" xfId="0" applyFont="1" applyFill="1" applyAlignment="1">
      <alignment horizontal="center" vertical="center" wrapText="1"/>
    </xf>
    <xf numFmtId="0" fontId="25" fillId="0" borderId="1" xfId="0" applyFont="1" applyFill="1" applyBorder="1" applyAlignment="1">
      <alignment horizontal="center" vertical="center"/>
    </xf>
    <xf numFmtId="0" fontId="29" fillId="0" borderId="1" xfId="0" applyFont="1" applyFill="1" applyBorder="1" applyAlignment="1">
      <alignment vertical="center"/>
    </xf>
    <xf numFmtId="0" fontId="20" fillId="0" borderId="1" xfId="0" applyFont="1" applyFill="1" applyBorder="1" applyAlignment="1">
      <alignment horizontal="center" vertical="center" shrinkToFit="1"/>
    </xf>
    <xf numFmtId="0" fontId="20"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19" fillId="0" borderId="1" xfId="0" applyNumberFormat="1" applyFont="1" applyFill="1" applyBorder="1" applyAlignment="1">
      <alignment vertical="center" wrapText="1"/>
    </xf>
    <xf numFmtId="0" fontId="31" fillId="0" borderId="1" xfId="0" applyNumberFormat="1" applyFont="1" applyFill="1" applyBorder="1" applyAlignment="1">
      <alignment horizontal="center" vertical="center" wrapText="1"/>
    </xf>
    <xf numFmtId="57" fontId="22" fillId="0" borderId="1" xfId="0" applyNumberFormat="1" applyFont="1" applyFill="1" applyBorder="1" applyAlignment="1" applyProtection="1">
      <alignment horizontal="center"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vertical="center"/>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57" fontId="22" fillId="0" borderId="1" xfId="0" applyNumberFormat="1" applyFont="1" applyFill="1" applyBorder="1" applyAlignment="1">
      <alignment horizontal="center" vertical="center" wrapText="1"/>
    </xf>
    <xf numFmtId="0" fontId="14" fillId="0" borderId="0" xfId="0" applyNumberFormat="1" applyFont="1" applyFill="1" applyAlignment="1">
      <alignment horizontal="center" vertical="center" wrapText="1"/>
    </xf>
    <xf numFmtId="179" fontId="17" fillId="0" borderId="1" xfId="0" applyNumberFormat="1"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33"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14" fillId="0" borderId="0" xfId="0" applyFont="1" applyFill="1" applyAlignment="1">
      <alignment horizontal="justify" vertical="center" wrapText="1"/>
    </xf>
    <xf numFmtId="0" fontId="32" fillId="0" borderId="1" xfId="0" applyFont="1" applyFill="1" applyBorder="1" applyAlignment="1">
      <alignment horizontal="center" vertical="center"/>
    </xf>
    <xf numFmtId="180" fontId="22" fillId="0" borderId="1" xfId="0" applyNumberFormat="1" applyFont="1" applyFill="1" applyBorder="1" applyAlignment="1">
      <alignment horizontal="center" vertical="center" wrapText="1"/>
    </xf>
    <xf numFmtId="0" fontId="35" fillId="0" borderId="1" xfId="0" applyFont="1" applyFill="1" applyBorder="1" applyAlignment="1">
      <alignment horizontal="justify" vertical="center"/>
    </xf>
    <xf numFmtId="0" fontId="32" fillId="0" borderId="1" xfId="0" applyFont="1" applyFill="1" applyBorder="1" applyAlignment="1">
      <alignment horizontal="left" vertical="center" wrapText="1"/>
    </xf>
    <xf numFmtId="0" fontId="22" fillId="0" borderId="1" xfId="0" applyNumberFormat="1" applyFont="1" applyFill="1" applyBorder="1" applyAlignment="1" applyProtection="1">
      <alignment horizontal="left" vertical="center" wrapText="1"/>
    </xf>
    <xf numFmtId="0" fontId="22" fillId="0" borderId="1" xfId="0" applyFont="1" applyFill="1" applyBorder="1" applyAlignment="1">
      <alignment horizontal="center" wrapText="1"/>
    </xf>
    <xf numFmtId="49" fontId="22" fillId="0"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0" fontId="37" fillId="0" borderId="1" xfId="0" applyFont="1" applyFill="1" applyBorder="1" applyAlignment="1">
      <alignment vertical="center" wrapText="1"/>
    </xf>
    <xf numFmtId="0" fontId="20" fillId="0" borderId="1" xfId="0" applyFont="1" applyFill="1" applyBorder="1" applyAlignment="1">
      <alignment horizontal="left" vertical="center" wrapText="1"/>
    </xf>
    <xf numFmtId="176" fontId="20" fillId="0" borderId="1" xfId="0" applyNumberFormat="1" applyFont="1" applyFill="1" applyBorder="1" applyAlignment="1" applyProtection="1">
      <alignment horizontal="center" vertical="center" wrapText="1"/>
    </xf>
    <xf numFmtId="176" fontId="20"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vertical="center"/>
    </xf>
    <xf numFmtId="0" fontId="26" fillId="0" borderId="1" xfId="0" applyNumberFormat="1" applyFont="1" applyFill="1" applyBorder="1" applyAlignment="1" applyProtection="1">
      <alignment horizontal="justify" vertical="center" wrapText="1"/>
    </xf>
    <xf numFmtId="0" fontId="38" fillId="0" borderId="1" xfId="0" applyNumberFormat="1" applyFont="1" applyFill="1" applyBorder="1" applyAlignment="1" applyProtection="1">
      <alignment horizontal="justify" vertical="center" wrapText="1"/>
    </xf>
    <xf numFmtId="176" fontId="20" fillId="0" borderId="1" xfId="0" applyNumberFormat="1" applyFont="1" applyFill="1" applyBorder="1" applyAlignment="1">
      <alignment horizontal="center" vertical="center" wrapText="1"/>
    </xf>
    <xf numFmtId="0" fontId="29" fillId="0" borderId="1" xfId="0" applyFont="1" applyFill="1" applyBorder="1">
      <alignment vertical="center"/>
    </xf>
    <xf numFmtId="0" fontId="29" fillId="0" borderId="1" xfId="0" applyFont="1" applyFill="1" applyBorder="1" applyAlignment="1">
      <alignment vertical="center" wrapText="1"/>
    </xf>
    <xf numFmtId="0" fontId="39" fillId="0" borderId="1" xfId="0" applyFont="1" applyFill="1" applyBorder="1" applyAlignment="1">
      <alignment horizontal="center" vertical="center"/>
    </xf>
    <xf numFmtId="0" fontId="39" fillId="0" borderId="1" xfId="0" applyNumberFormat="1" applyFont="1" applyFill="1" applyBorder="1" applyAlignment="1">
      <alignment horizontal="center" vertical="center"/>
    </xf>
    <xf numFmtId="0" fontId="29" fillId="0" borderId="1" xfId="0" applyNumberFormat="1" applyFont="1" applyFill="1" applyBorder="1" applyAlignment="1">
      <alignment horizontal="center" vertical="center"/>
    </xf>
    <xf numFmtId="0" fontId="19" fillId="0" borderId="1" xfId="0" applyNumberFormat="1" applyFont="1" applyFill="1" applyBorder="1" applyAlignment="1">
      <alignment horizontal="justify" vertical="center" wrapText="1"/>
    </xf>
    <xf numFmtId="0" fontId="40" fillId="0" borderId="1" xfId="0" applyFont="1" applyFill="1" applyBorder="1" applyAlignment="1" applyProtection="1">
      <alignment horizontal="justify" vertical="center" wrapText="1"/>
    </xf>
    <xf numFmtId="0" fontId="10" fillId="0" borderId="1" xfId="0" applyFont="1" applyFill="1" applyBorder="1" applyAlignment="1">
      <alignment vertical="center" wrapText="1"/>
    </xf>
    <xf numFmtId="0" fontId="41" fillId="0" borderId="1" xfId="0" applyNumberFormat="1" applyFont="1" applyFill="1" applyBorder="1" applyAlignment="1">
      <alignment horizontal="left" vertical="center" wrapText="1"/>
    </xf>
    <xf numFmtId="0" fontId="41" fillId="0" borderId="1" xfId="0" applyFont="1" applyFill="1" applyBorder="1" applyAlignment="1">
      <alignment horizontal="left" vertical="center" wrapText="1"/>
    </xf>
    <xf numFmtId="0" fontId="25"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justify" vertical="center"/>
    </xf>
    <xf numFmtId="0" fontId="42" fillId="0" borderId="1" xfId="0" applyFont="1" applyFill="1" applyBorder="1" applyAlignment="1">
      <alignment vertical="center" wrapText="1"/>
    </xf>
    <xf numFmtId="0" fontId="32" fillId="0" borderId="1" xfId="0" applyFont="1" applyFill="1" applyBorder="1" applyAlignment="1">
      <alignment horizontal="justify" vertical="center" wrapText="1"/>
    </xf>
    <xf numFmtId="0" fontId="43" fillId="0" borderId="1" xfId="0" applyFont="1" applyFill="1" applyBorder="1" applyAlignment="1">
      <alignment vertical="center" wrapText="1"/>
    </xf>
    <xf numFmtId="0" fontId="20"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shrinkToFit="1"/>
    </xf>
    <xf numFmtId="0" fontId="20" fillId="0" borderId="1" xfId="40" applyNumberFormat="1" applyFont="1" applyFill="1" applyBorder="1" applyAlignment="1" applyProtection="1">
      <alignment horizontal="justify" vertical="center" wrapText="1"/>
    </xf>
    <xf numFmtId="0" fontId="12" fillId="0" borderId="1" xfId="40" applyNumberFormat="1" applyFont="1" applyFill="1" applyBorder="1" applyAlignment="1" applyProtection="1">
      <alignment horizontal="justify" vertical="center" wrapText="1"/>
    </xf>
    <xf numFmtId="0" fontId="44" fillId="0" borderId="1" xfId="52"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218"/>
  <sheetViews>
    <sheetView tabSelected="1" view="pageBreakPreview" zoomScale="40" zoomScaleNormal="100" workbookViewId="0">
      <pane xSplit="6" ySplit="6" topLeftCell="L172" activePane="bottomRight" state="frozen"/>
      <selection/>
      <selection pane="topRight"/>
      <selection pane="bottomLeft"/>
      <selection pane="bottomRight" activeCell="AI185" sqref="AI185"/>
    </sheetView>
  </sheetViews>
  <sheetFormatPr defaultColWidth="8.89166666666667" defaultRowHeight="13.5"/>
  <cols>
    <col min="1" max="1" width="10.2083333333333" style="127" customWidth="1"/>
    <col min="2" max="2" width="12.7166666666667" style="127" customWidth="1"/>
    <col min="3" max="3" width="11.8083333333333" style="128" customWidth="1"/>
    <col min="4" max="4" width="21.0333333333333" style="122" customWidth="1"/>
    <col min="5" max="5" width="12.725" style="127" customWidth="1"/>
    <col min="6" max="6" width="12.5" style="129" customWidth="1"/>
    <col min="7" max="7" width="16.2583333333333" style="122" customWidth="1"/>
    <col min="8" max="8" width="196.108333333333" style="122" customWidth="1"/>
    <col min="9" max="9" width="10.9333333333333" style="127" customWidth="1"/>
    <col min="10" max="14" width="9.625" style="127" customWidth="1"/>
    <col min="15" max="15" width="15.2083333333333" style="127" customWidth="1"/>
    <col min="16" max="17" width="9.625" style="127" customWidth="1"/>
    <col min="18" max="19" width="11.5833333333333" style="127" customWidth="1"/>
    <col min="20" max="20" width="10.675" style="122" customWidth="1"/>
    <col min="21" max="21" width="15" style="122" customWidth="1"/>
    <col min="22" max="22" width="13.1666666666667" style="122" customWidth="1"/>
    <col min="23" max="23" width="13.1833333333333" style="122" customWidth="1"/>
    <col min="24" max="24" width="12.275" style="122" customWidth="1"/>
    <col min="25" max="26" width="15" style="127" customWidth="1"/>
    <col min="27" max="27" width="19.1666666666667" style="127" customWidth="1"/>
    <col min="28" max="28" width="12.7" style="127" customWidth="1"/>
    <col min="29" max="29" width="12.7083333333333" style="127" customWidth="1"/>
    <col min="30" max="30" width="11.125" style="127" customWidth="1"/>
    <col min="31" max="31" width="10.9083333333333" style="127" customWidth="1"/>
    <col min="32" max="32" width="11.5833333333333" style="127" customWidth="1"/>
    <col min="33" max="33" width="12.5" style="127" customWidth="1"/>
    <col min="34" max="34" width="12.2166666666667" style="127" customWidth="1"/>
    <col min="35" max="36" width="50.7" style="122" customWidth="1"/>
    <col min="37" max="37" width="15.625" style="122" customWidth="1"/>
    <col min="38" max="16384" width="8.89166666666667" style="122"/>
  </cols>
  <sheetData>
    <row r="1" s="111" customFormat="1" ht="39" customHeight="1" spans="1:37">
      <c r="A1" s="130" t="s">
        <v>0</v>
      </c>
      <c r="B1" s="130"/>
      <c r="C1" s="131"/>
      <c r="D1" s="132"/>
      <c r="H1" s="133" t="s">
        <v>1</v>
      </c>
      <c r="I1" s="184"/>
      <c r="J1" s="184" t="s">
        <v>1</v>
      </c>
      <c r="K1" s="184" t="s">
        <v>1</v>
      </c>
      <c r="Y1" s="198" t="s">
        <v>1</v>
      </c>
      <c r="Z1" s="198"/>
      <c r="AI1" s="203"/>
      <c r="AJ1" s="203"/>
      <c r="AK1" s="203"/>
    </row>
    <row r="2" s="112" customFormat="1" ht="63" customHeight="1" spans="1:37">
      <c r="A2" s="134" t="s">
        <v>2</v>
      </c>
      <c r="B2" s="134"/>
      <c r="C2" s="135"/>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row>
    <row r="3" s="113" customFormat="1" ht="70" customHeight="1" spans="1:37">
      <c r="A3" s="136" t="s">
        <v>3</v>
      </c>
      <c r="B3" s="136" t="s">
        <v>4</v>
      </c>
      <c r="C3" s="137" t="s">
        <v>5</v>
      </c>
      <c r="D3" s="136" t="s">
        <v>6</v>
      </c>
      <c r="E3" s="136" t="s">
        <v>7</v>
      </c>
      <c r="F3" s="136" t="s">
        <v>8</v>
      </c>
      <c r="G3" s="136" t="s">
        <v>9</v>
      </c>
      <c r="H3" s="136" t="s">
        <v>10</v>
      </c>
      <c r="I3" s="136" t="s">
        <v>11</v>
      </c>
      <c r="J3" s="136" t="s">
        <v>12</v>
      </c>
      <c r="K3" s="136"/>
      <c r="L3" s="136"/>
      <c r="M3" s="136"/>
      <c r="N3" s="136"/>
      <c r="O3" s="136"/>
      <c r="P3" s="136"/>
      <c r="Q3" s="136"/>
      <c r="R3" s="136" t="s">
        <v>13</v>
      </c>
      <c r="S3" s="136"/>
      <c r="T3" s="136" t="s">
        <v>14</v>
      </c>
      <c r="U3" s="136"/>
      <c r="V3" s="136"/>
      <c r="W3" s="136"/>
      <c r="X3" s="136"/>
      <c r="Y3" s="137" t="s">
        <v>15</v>
      </c>
      <c r="Z3" s="137"/>
      <c r="AA3" s="137"/>
      <c r="AB3" s="137"/>
      <c r="AC3" s="137"/>
      <c r="AD3" s="137"/>
      <c r="AE3" s="137"/>
      <c r="AF3" s="137"/>
      <c r="AG3" s="137"/>
      <c r="AH3" s="137"/>
      <c r="AI3" s="136" t="s">
        <v>16</v>
      </c>
      <c r="AJ3" s="136" t="s">
        <v>17</v>
      </c>
      <c r="AK3" s="136" t="s">
        <v>18</v>
      </c>
    </row>
    <row r="4" s="113" customFormat="1" ht="46" customHeight="1" spans="1:37">
      <c r="A4" s="136"/>
      <c r="B4" s="136"/>
      <c r="C4" s="137"/>
      <c r="D4" s="136"/>
      <c r="E4" s="136"/>
      <c r="F4" s="136"/>
      <c r="G4" s="136"/>
      <c r="H4" s="136"/>
      <c r="I4" s="136"/>
      <c r="J4" s="136" t="s">
        <v>19</v>
      </c>
      <c r="K4" s="136" t="s">
        <v>20</v>
      </c>
      <c r="L4" s="136" t="s">
        <v>21</v>
      </c>
      <c r="M4" s="136" t="s">
        <v>22</v>
      </c>
      <c r="N4" s="136" t="s">
        <v>23</v>
      </c>
      <c r="O4" s="136" t="s">
        <v>24</v>
      </c>
      <c r="P4" s="136" t="s">
        <v>25</v>
      </c>
      <c r="Q4" s="136" t="s">
        <v>26</v>
      </c>
      <c r="R4" s="136" t="s">
        <v>27</v>
      </c>
      <c r="S4" s="136" t="s">
        <v>28</v>
      </c>
      <c r="T4" s="136" t="s">
        <v>29</v>
      </c>
      <c r="U4" s="136" t="s">
        <v>30</v>
      </c>
      <c r="V4" s="136" t="s">
        <v>31</v>
      </c>
      <c r="W4" s="136" t="s">
        <v>32</v>
      </c>
      <c r="X4" s="136" t="s">
        <v>33</v>
      </c>
      <c r="Y4" s="137" t="s">
        <v>34</v>
      </c>
      <c r="Z4" s="137" t="s">
        <v>35</v>
      </c>
      <c r="AA4" s="136" t="s">
        <v>36</v>
      </c>
      <c r="AB4" s="136" t="s">
        <v>37</v>
      </c>
      <c r="AC4" s="136" t="s">
        <v>38</v>
      </c>
      <c r="AD4" s="136" t="s">
        <v>39</v>
      </c>
      <c r="AE4" s="136" t="s">
        <v>40</v>
      </c>
      <c r="AF4" s="136" t="s">
        <v>41</v>
      </c>
      <c r="AG4" s="136" t="s">
        <v>42</v>
      </c>
      <c r="AH4" s="136" t="s">
        <v>43</v>
      </c>
      <c r="AI4" s="136"/>
      <c r="AJ4" s="136"/>
      <c r="AK4" s="136"/>
    </row>
    <row r="5" s="113" customFormat="1" ht="118" customHeight="1" spans="1:37">
      <c r="A5" s="136"/>
      <c r="B5" s="136"/>
      <c r="C5" s="137"/>
      <c r="D5" s="136"/>
      <c r="E5" s="136"/>
      <c r="F5" s="136"/>
      <c r="G5" s="136"/>
      <c r="H5" s="136"/>
      <c r="I5" s="136"/>
      <c r="J5" s="136"/>
      <c r="K5" s="136"/>
      <c r="L5" s="136"/>
      <c r="M5" s="136"/>
      <c r="N5" s="136"/>
      <c r="O5" s="136"/>
      <c r="P5" s="136"/>
      <c r="Q5" s="136"/>
      <c r="R5" s="136"/>
      <c r="S5" s="136"/>
      <c r="T5" s="136"/>
      <c r="U5" s="136"/>
      <c r="V5" s="136"/>
      <c r="W5" s="136"/>
      <c r="X5" s="136"/>
      <c r="Y5" s="137"/>
      <c r="Z5" s="137"/>
      <c r="AA5" s="136"/>
      <c r="AB5" s="136"/>
      <c r="AC5" s="136"/>
      <c r="AD5" s="136"/>
      <c r="AE5" s="136"/>
      <c r="AF5" s="136"/>
      <c r="AG5" s="136"/>
      <c r="AH5" s="136"/>
      <c r="AI5" s="136"/>
      <c r="AJ5" s="136"/>
      <c r="AK5" s="136"/>
    </row>
    <row r="6" s="114" customFormat="1" ht="46" customHeight="1" spans="1:37">
      <c r="A6" s="138"/>
      <c r="B6" s="138" t="s">
        <v>44</v>
      </c>
      <c r="C6" s="138"/>
      <c r="D6" s="138"/>
      <c r="E6" s="138"/>
      <c r="F6" s="138"/>
      <c r="G6" s="138"/>
      <c r="H6" s="138"/>
      <c r="I6" s="138"/>
      <c r="J6" s="138">
        <f t="shared" ref="I6:Q6" si="0">J7+J107+J124+J175+J180+J201+J210+J213</f>
        <v>57</v>
      </c>
      <c r="K6" s="138">
        <f t="shared" si="0"/>
        <v>1</v>
      </c>
      <c r="L6" s="138">
        <f t="shared" si="0"/>
        <v>28</v>
      </c>
      <c r="M6" s="138">
        <f t="shared" si="0"/>
        <v>0</v>
      </c>
      <c r="N6" s="138">
        <f t="shared" si="0"/>
        <v>1</v>
      </c>
      <c r="O6" s="138">
        <f t="shared" si="0"/>
        <v>0</v>
      </c>
      <c r="P6" s="138">
        <f t="shared" si="0"/>
        <v>0</v>
      </c>
      <c r="Q6" s="138">
        <f t="shared" si="0"/>
        <v>1</v>
      </c>
      <c r="R6" s="138"/>
      <c r="S6" s="138"/>
      <c r="T6" s="138"/>
      <c r="U6" s="138"/>
      <c r="V6" s="138"/>
      <c r="W6" s="138"/>
      <c r="X6" s="138"/>
      <c r="Y6" s="199">
        <f t="shared" ref="Y6:AH6" si="1">Y7+Y107+Y124+Y175+Y180+Y201+Y210+Y213</f>
        <v>188392.049596</v>
      </c>
      <c r="Z6" s="199">
        <f t="shared" si="1"/>
        <v>165182.049596</v>
      </c>
      <c r="AA6" s="138">
        <f t="shared" si="1"/>
        <v>44888</v>
      </c>
      <c r="AB6" s="138">
        <f t="shared" si="1"/>
        <v>15089</v>
      </c>
      <c r="AC6" s="138">
        <f t="shared" si="1"/>
        <v>37999.049596</v>
      </c>
      <c r="AD6" s="138">
        <f t="shared" si="1"/>
        <v>64100</v>
      </c>
      <c r="AE6" s="138">
        <f t="shared" si="1"/>
        <v>335</v>
      </c>
      <c r="AF6" s="138">
        <f t="shared" si="1"/>
        <v>2771</v>
      </c>
      <c r="AG6" s="138">
        <f t="shared" si="1"/>
        <v>0</v>
      </c>
      <c r="AH6" s="138">
        <f t="shared" si="1"/>
        <v>23210</v>
      </c>
      <c r="AI6" s="138"/>
      <c r="AJ6" s="138"/>
      <c r="AK6" s="138"/>
    </row>
    <row r="7" s="115" customFormat="1" ht="30" customHeight="1" spans="1:37">
      <c r="A7" s="139" t="s">
        <v>45</v>
      </c>
      <c r="B7" s="140" t="s">
        <v>46</v>
      </c>
      <c r="C7" s="140"/>
      <c r="D7" s="140"/>
      <c r="E7" s="140"/>
      <c r="F7" s="140"/>
      <c r="G7" s="140"/>
      <c r="H7" s="140"/>
      <c r="I7" s="185"/>
      <c r="J7" s="185">
        <f t="shared" ref="I7:Q7" si="2">J8+J67+J74+J94+J99</f>
        <v>57</v>
      </c>
      <c r="K7" s="185">
        <f t="shared" si="2"/>
        <v>0</v>
      </c>
      <c r="L7" s="185">
        <f t="shared" si="2"/>
        <v>0</v>
      </c>
      <c r="M7" s="185">
        <f t="shared" si="2"/>
        <v>0</v>
      </c>
      <c r="N7" s="185">
        <f t="shared" si="2"/>
        <v>0</v>
      </c>
      <c r="O7" s="185">
        <f t="shared" si="2"/>
        <v>0</v>
      </c>
      <c r="P7" s="185">
        <f t="shared" si="2"/>
        <v>0</v>
      </c>
      <c r="Q7" s="185">
        <f t="shared" si="2"/>
        <v>0</v>
      </c>
      <c r="R7" s="185"/>
      <c r="S7" s="185"/>
      <c r="T7" s="185"/>
      <c r="U7" s="185"/>
      <c r="V7" s="185"/>
      <c r="W7" s="185"/>
      <c r="X7" s="185"/>
      <c r="Y7" s="185">
        <f t="shared" ref="Y7:AH7" si="3">Y8+Y67+Y74+Y94+Y99</f>
        <v>156828.279596</v>
      </c>
      <c r="Z7" s="185">
        <f t="shared" si="3"/>
        <v>133618.279596</v>
      </c>
      <c r="AA7" s="185">
        <f t="shared" si="3"/>
        <v>37258.928365</v>
      </c>
      <c r="AB7" s="185">
        <f t="shared" si="3"/>
        <v>11654.633518</v>
      </c>
      <c r="AC7" s="185">
        <f t="shared" si="3"/>
        <v>30724.717713</v>
      </c>
      <c r="AD7" s="185">
        <f t="shared" si="3"/>
        <v>53000</v>
      </c>
      <c r="AE7" s="185">
        <f t="shared" si="3"/>
        <v>0</v>
      </c>
      <c r="AF7" s="185">
        <f t="shared" si="3"/>
        <v>980</v>
      </c>
      <c r="AG7" s="185">
        <f t="shared" si="3"/>
        <v>0</v>
      </c>
      <c r="AH7" s="185">
        <f t="shared" si="3"/>
        <v>23210</v>
      </c>
      <c r="AI7" s="185"/>
      <c r="AJ7" s="185"/>
      <c r="AK7" s="185"/>
    </row>
    <row r="8" s="115" customFormat="1" ht="30" customHeight="1" spans="1:37">
      <c r="A8" s="141" t="s">
        <v>47</v>
      </c>
      <c r="B8" s="140" t="s">
        <v>48</v>
      </c>
      <c r="C8" s="140"/>
      <c r="D8" s="140"/>
      <c r="E8" s="140"/>
      <c r="F8" s="140"/>
      <c r="G8" s="140"/>
      <c r="H8" s="140"/>
      <c r="I8" s="185"/>
      <c r="J8" s="185">
        <f t="shared" ref="I8:Q8" si="4">J9+J36+J56+J57+J64+J65+J66</f>
        <v>41</v>
      </c>
      <c r="K8" s="185">
        <f t="shared" si="4"/>
        <v>0</v>
      </c>
      <c r="L8" s="185">
        <f t="shared" si="4"/>
        <v>0</v>
      </c>
      <c r="M8" s="185">
        <f t="shared" si="4"/>
        <v>0</v>
      </c>
      <c r="N8" s="185">
        <f t="shared" si="4"/>
        <v>0</v>
      </c>
      <c r="O8" s="185">
        <f t="shared" si="4"/>
        <v>0</v>
      </c>
      <c r="P8" s="185">
        <f t="shared" si="4"/>
        <v>0</v>
      </c>
      <c r="Q8" s="185">
        <f t="shared" si="4"/>
        <v>0</v>
      </c>
      <c r="R8" s="185"/>
      <c r="S8" s="185"/>
      <c r="T8" s="185"/>
      <c r="U8" s="185"/>
      <c r="V8" s="185"/>
      <c r="W8" s="185"/>
      <c r="X8" s="185"/>
      <c r="Y8" s="185">
        <f t="shared" ref="Y8:AH8" si="5">Y9+Y36+Y56+Y57+Y64+Y65+Y66</f>
        <v>69298.279596</v>
      </c>
      <c r="Z8" s="185">
        <f t="shared" si="5"/>
        <v>58088.279596</v>
      </c>
      <c r="AA8" s="185">
        <f t="shared" si="5"/>
        <v>30455.621961</v>
      </c>
      <c r="AB8" s="185">
        <f t="shared" si="5"/>
        <v>3318.399518</v>
      </c>
      <c r="AC8" s="185">
        <f t="shared" si="5"/>
        <v>11334.258117</v>
      </c>
      <c r="AD8" s="185">
        <f t="shared" si="5"/>
        <v>12000</v>
      </c>
      <c r="AE8" s="185">
        <f t="shared" si="5"/>
        <v>0</v>
      </c>
      <c r="AF8" s="185">
        <f t="shared" si="5"/>
        <v>980</v>
      </c>
      <c r="AG8" s="185">
        <f t="shared" si="5"/>
        <v>0</v>
      </c>
      <c r="AH8" s="185">
        <f t="shared" si="5"/>
        <v>11210</v>
      </c>
      <c r="AI8" s="185"/>
      <c r="AJ8" s="185"/>
      <c r="AK8" s="185"/>
    </row>
    <row r="9" s="116" customFormat="1" ht="30" customHeight="1" spans="1:37">
      <c r="A9" s="141" t="s">
        <v>49</v>
      </c>
      <c r="B9" s="140" t="s">
        <v>50</v>
      </c>
      <c r="C9" s="140"/>
      <c r="D9" s="140"/>
      <c r="E9" s="140"/>
      <c r="F9" s="140"/>
      <c r="G9" s="140"/>
      <c r="H9" s="140"/>
      <c r="I9" s="186"/>
      <c r="J9" s="186">
        <f t="shared" ref="I9:Q9" si="6">J10+J11</f>
        <v>24</v>
      </c>
      <c r="K9" s="186">
        <f t="shared" si="6"/>
        <v>0</v>
      </c>
      <c r="L9" s="186">
        <f t="shared" si="6"/>
        <v>0</v>
      </c>
      <c r="M9" s="186">
        <f t="shared" si="6"/>
        <v>0</v>
      </c>
      <c r="N9" s="186">
        <f t="shared" si="6"/>
        <v>0</v>
      </c>
      <c r="O9" s="186">
        <f t="shared" si="6"/>
        <v>0</v>
      </c>
      <c r="P9" s="186">
        <f t="shared" si="6"/>
        <v>0</v>
      </c>
      <c r="Q9" s="186">
        <f t="shared" si="6"/>
        <v>0</v>
      </c>
      <c r="R9" s="186"/>
      <c r="S9" s="186"/>
      <c r="T9" s="186"/>
      <c r="U9" s="186"/>
      <c r="V9" s="186"/>
      <c r="W9" s="186"/>
      <c r="X9" s="186"/>
      <c r="Y9" s="183">
        <f t="shared" ref="Y9:AH9" si="7">Y10+Y11</f>
        <v>34119.513596</v>
      </c>
      <c r="Z9" s="183">
        <f t="shared" si="7"/>
        <v>34119.513596</v>
      </c>
      <c r="AA9" s="183">
        <f t="shared" si="7"/>
        <v>14715.544966</v>
      </c>
      <c r="AB9" s="183">
        <f t="shared" si="7"/>
        <v>322.633518</v>
      </c>
      <c r="AC9" s="183">
        <f t="shared" si="7"/>
        <v>7081.335112</v>
      </c>
      <c r="AD9" s="183">
        <f t="shared" si="7"/>
        <v>12000</v>
      </c>
      <c r="AE9" s="183">
        <f t="shared" si="7"/>
        <v>0</v>
      </c>
      <c r="AF9" s="183">
        <f t="shared" si="7"/>
        <v>0</v>
      </c>
      <c r="AG9" s="183">
        <f t="shared" si="7"/>
        <v>0</v>
      </c>
      <c r="AH9" s="183">
        <f t="shared" si="7"/>
        <v>0</v>
      </c>
      <c r="AI9" s="186"/>
      <c r="AJ9" s="186"/>
      <c r="AK9" s="186"/>
    </row>
    <row r="10" s="116" customFormat="1" ht="30" customHeight="1" spans="1:37">
      <c r="A10" s="142" t="s">
        <v>51</v>
      </c>
      <c r="B10" s="140" t="s">
        <v>52</v>
      </c>
      <c r="C10" s="140"/>
      <c r="D10" s="140"/>
      <c r="E10" s="140"/>
      <c r="F10" s="140"/>
      <c r="G10" s="140"/>
      <c r="H10" s="140"/>
      <c r="I10" s="186"/>
      <c r="J10" s="186"/>
      <c r="K10" s="186"/>
      <c r="L10" s="186"/>
      <c r="M10" s="186"/>
      <c r="N10" s="186"/>
      <c r="O10" s="186"/>
      <c r="P10" s="186"/>
      <c r="Q10" s="186"/>
      <c r="R10" s="186"/>
      <c r="S10" s="186"/>
      <c r="T10" s="186"/>
      <c r="U10" s="186"/>
      <c r="V10" s="186"/>
      <c r="W10" s="186"/>
      <c r="X10" s="186"/>
      <c r="Y10" s="183"/>
      <c r="Z10" s="183"/>
      <c r="AA10" s="183"/>
      <c r="AB10" s="183"/>
      <c r="AC10" s="183"/>
      <c r="AD10" s="183"/>
      <c r="AE10" s="183"/>
      <c r="AF10" s="183"/>
      <c r="AG10" s="183"/>
      <c r="AH10" s="183"/>
      <c r="AI10" s="186"/>
      <c r="AJ10" s="186"/>
      <c r="AK10" s="186"/>
    </row>
    <row r="11" s="116" customFormat="1" ht="30" customHeight="1" spans="1:37">
      <c r="A11" s="142" t="s">
        <v>51</v>
      </c>
      <c r="B11" s="140" t="s">
        <v>53</v>
      </c>
      <c r="C11" s="140"/>
      <c r="D11" s="140"/>
      <c r="E11" s="140"/>
      <c r="F11" s="140"/>
      <c r="G11" s="140"/>
      <c r="H11" s="140"/>
      <c r="I11" s="186">
        <f t="shared" ref="I11:Q11" si="8">SUM(I12:I35)</f>
        <v>54107.8</v>
      </c>
      <c r="J11" s="186">
        <f t="shared" si="8"/>
        <v>24</v>
      </c>
      <c r="K11" s="186">
        <f t="shared" si="8"/>
        <v>0</v>
      </c>
      <c r="L11" s="186">
        <f t="shared" si="8"/>
        <v>0</v>
      </c>
      <c r="M11" s="186">
        <f t="shared" si="8"/>
        <v>0</v>
      </c>
      <c r="N11" s="186">
        <f t="shared" si="8"/>
        <v>0</v>
      </c>
      <c r="O11" s="186">
        <f t="shared" si="8"/>
        <v>0</v>
      </c>
      <c r="P11" s="186">
        <f t="shared" si="8"/>
        <v>0</v>
      </c>
      <c r="Q11" s="186">
        <f t="shared" si="8"/>
        <v>0</v>
      </c>
      <c r="R11" s="186"/>
      <c r="S11" s="186"/>
      <c r="T11" s="186"/>
      <c r="U11" s="186"/>
      <c r="V11" s="186"/>
      <c r="W11" s="186"/>
      <c r="X11" s="186"/>
      <c r="Y11" s="183">
        <f t="shared" ref="Y11:AH11" si="9">SUM(Y12:Y35)</f>
        <v>34119.513596</v>
      </c>
      <c r="Z11" s="183">
        <f t="shared" si="9"/>
        <v>34119.513596</v>
      </c>
      <c r="AA11" s="183">
        <f t="shared" si="9"/>
        <v>14715.544966</v>
      </c>
      <c r="AB11" s="183">
        <f t="shared" si="9"/>
        <v>322.633518</v>
      </c>
      <c r="AC11" s="183">
        <f t="shared" si="9"/>
        <v>7081.335112</v>
      </c>
      <c r="AD11" s="183">
        <f t="shared" si="9"/>
        <v>12000</v>
      </c>
      <c r="AE11" s="183">
        <f t="shared" si="9"/>
        <v>0</v>
      </c>
      <c r="AF11" s="183">
        <f t="shared" si="9"/>
        <v>0</v>
      </c>
      <c r="AG11" s="183">
        <f t="shared" si="9"/>
        <v>0</v>
      </c>
      <c r="AH11" s="183">
        <f t="shared" si="9"/>
        <v>0</v>
      </c>
      <c r="AI11" s="186"/>
      <c r="AJ11" s="186"/>
      <c r="AK11" s="186"/>
    </row>
    <row r="12" s="117" customFormat="1" ht="324" customHeight="1" spans="1:37">
      <c r="A12" s="143">
        <f>MAX($A$11:A11)+1</f>
        <v>1</v>
      </c>
      <c r="B12" s="144" t="s">
        <v>54</v>
      </c>
      <c r="C12" s="143">
        <v>2023</v>
      </c>
      <c r="D12" s="145" t="s">
        <v>55</v>
      </c>
      <c r="E12" s="146" t="s">
        <v>56</v>
      </c>
      <c r="F12" s="145" t="s">
        <v>57</v>
      </c>
      <c r="G12" s="147" t="s">
        <v>58</v>
      </c>
      <c r="H12" s="148" t="s">
        <v>59</v>
      </c>
      <c r="I12" s="147">
        <v>3390</v>
      </c>
      <c r="J12" s="146">
        <v>1</v>
      </c>
      <c r="K12" s="146"/>
      <c r="L12" s="146"/>
      <c r="M12" s="146"/>
      <c r="N12" s="146"/>
      <c r="O12" s="146"/>
      <c r="P12" s="146"/>
      <c r="Q12" s="146"/>
      <c r="R12" s="146">
        <v>325</v>
      </c>
      <c r="S12" s="143">
        <v>972</v>
      </c>
      <c r="T12" s="145" t="s">
        <v>60</v>
      </c>
      <c r="U12" s="190" t="s">
        <v>61</v>
      </c>
      <c r="V12" s="145" t="s">
        <v>60</v>
      </c>
      <c r="W12" s="190" t="s">
        <v>61</v>
      </c>
      <c r="X12" s="190" t="s">
        <v>62</v>
      </c>
      <c r="Y12" s="146">
        <v>2006.5</v>
      </c>
      <c r="Z12" s="146">
        <v>2006.5</v>
      </c>
      <c r="AA12" s="146">
        <v>1901.555377</v>
      </c>
      <c r="AB12" s="146"/>
      <c r="AC12" s="146">
        <v>104.944623</v>
      </c>
      <c r="AD12" s="146"/>
      <c r="AE12" s="146"/>
      <c r="AF12" s="146"/>
      <c r="AG12" s="146"/>
      <c r="AH12" s="146"/>
      <c r="AI12" s="161" t="s">
        <v>63</v>
      </c>
      <c r="AJ12" s="161" t="s">
        <v>64</v>
      </c>
      <c r="AK12" s="161"/>
    </row>
    <row r="13" s="117" customFormat="1" ht="318" customHeight="1" spans="1:37">
      <c r="A13" s="143">
        <f>MAX($A$11:A12)+1</f>
        <v>2</v>
      </c>
      <c r="B13" s="144" t="s">
        <v>65</v>
      </c>
      <c r="C13" s="143">
        <v>2023</v>
      </c>
      <c r="D13" s="145" t="s">
        <v>66</v>
      </c>
      <c r="E13" s="146" t="s">
        <v>67</v>
      </c>
      <c r="F13" s="145" t="s">
        <v>57</v>
      </c>
      <c r="G13" s="147" t="s">
        <v>68</v>
      </c>
      <c r="H13" s="149" t="s">
        <v>69</v>
      </c>
      <c r="I13" s="147">
        <v>2042</v>
      </c>
      <c r="J13" s="146">
        <v>1</v>
      </c>
      <c r="K13" s="146"/>
      <c r="L13" s="146"/>
      <c r="M13" s="146"/>
      <c r="N13" s="146"/>
      <c r="O13" s="146"/>
      <c r="P13" s="146"/>
      <c r="Q13" s="146"/>
      <c r="R13" s="146">
        <v>687</v>
      </c>
      <c r="S13" s="143">
        <v>2766</v>
      </c>
      <c r="T13" s="145" t="s">
        <v>60</v>
      </c>
      <c r="U13" s="190" t="s">
        <v>61</v>
      </c>
      <c r="V13" s="145" t="s">
        <v>60</v>
      </c>
      <c r="W13" s="190" t="s">
        <v>61</v>
      </c>
      <c r="X13" s="190" t="s">
        <v>62</v>
      </c>
      <c r="Y13" s="200">
        <v>363.703596</v>
      </c>
      <c r="Z13" s="200">
        <v>363.703596</v>
      </c>
      <c r="AA13" s="146">
        <v>287.529412</v>
      </c>
      <c r="AB13" s="146"/>
      <c r="AC13" s="143">
        <v>76.174184</v>
      </c>
      <c r="AD13" s="146"/>
      <c r="AE13" s="146"/>
      <c r="AF13" s="146"/>
      <c r="AG13" s="146"/>
      <c r="AH13" s="146"/>
      <c r="AI13" s="161" t="s">
        <v>63</v>
      </c>
      <c r="AJ13" s="161" t="s">
        <v>64</v>
      </c>
      <c r="AK13" s="161"/>
    </row>
    <row r="14" s="117" customFormat="1" ht="318" customHeight="1" spans="1:37">
      <c r="A14" s="143">
        <f>MAX($A$11:A13)+1</f>
        <v>3</v>
      </c>
      <c r="B14" s="144" t="s">
        <v>70</v>
      </c>
      <c r="C14" s="143">
        <v>2023</v>
      </c>
      <c r="D14" s="145" t="s">
        <v>71</v>
      </c>
      <c r="E14" s="146" t="s">
        <v>56</v>
      </c>
      <c r="F14" s="145" t="s">
        <v>57</v>
      </c>
      <c r="G14" s="147" t="s">
        <v>72</v>
      </c>
      <c r="H14" s="148" t="s">
        <v>73</v>
      </c>
      <c r="I14" s="147">
        <v>2780</v>
      </c>
      <c r="J14" s="146">
        <v>1</v>
      </c>
      <c r="K14" s="146"/>
      <c r="L14" s="146"/>
      <c r="M14" s="146"/>
      <c r="N14" s="146"/>
      <c r="O14" s="146"/>
      <c r="P14" s="146"/>
      <c r="Q14" s="146"/>
      <c r="R14" s="146">
        <v>509</v>
      </c>
      <c r="S14" s="143">
        <v>2241</v>
      </c>
      <c r="T14" s="145" t="s">
        <v>60</v>
      </c>
      <c r="U14" s="190" t="s">
        <v>61</v>
      </c>
      <c r="V14" s="145" t="s">
        <v>60</v>
      </c>
      <c r="W14" s="190" t="s">
        <v>61</v>
      </c>
      <c r="X14" s="190" t="s">
        <v>62</v>
      </c>
      <c r="Y14" s="146">
        <v>1211.96</v>
      </c>
      <c r="Z14" s="146">
        <v>1211.96</v>
      </c>
      <c r="AA14" s="146">
        <v>793.55</v>
      </c>
      <c r="AB14" s="146"/>
      <c r="AC14" s="146">
        <v>418.41</v>
      </c>
      <c r="AD14" s="146"/>
      <c r="AE14" s="146"/>
      <c r="AF14" s="146"/>
      <c r="AG14" s="146"/>
      <c r="AH14" s="146"/>
      <c r="AI14" s="161" t="s">
        <v>63</v>
      </c>
      <c r="AJ14" s="161" t="s">
        <v>64</v>
      </c>
      <c r="AK14" s="161"/>
    </row>
    <row r="15" s="117" customFormat="1" ht="323" customHeight="1" spans="1:37">
      <c r="A15" s="143">
        <f>MAX($A$11:A14)+1</f>
        <v>4</v>
      </c>
      <c r="B15" s="144" t="s">
        <v>74</v>
      </c>
      <c r="C15" s="143">
        <v>2023</v>
      </c>
      <c r="D15" s="145" t="s">
        <v>75</v>
      </c>
      <c r="E15" s="143" t="s">
        <v>56</v>
      </c>
      <c r="F15" s="145" t="s">
        <v>57</v>
      </c>
      <c r="G15" s="147" t="s">
        <v>76</v>
      </c>
      <c r="H15" s="148" t="s">
        <v>77</v>
      </c>
      <c r="I15" s="147">
        <v>2090</v>
      </c>
      <c r="J15" s="146">
        <v>1</v>
      </c>
      <c r="K15" s="146"/>
      <c r="L15" s="146"/>
      <c r="M15" s="146"/>
      <c r="N15" s="146"/>
      <c r="O15" s="146"/>
      <c r="P15" s="146"/>
      <c r="Q15" s="146"/>
      <c r="R15" s="143">
        <v>852</v>
      </c>
      <c r="S15" s="143">
        <v>3556</v>
      </c>
      <c r="T15" s="145" t="s">
        <v>60</v>
      </c>
      <c r="U15" s="190" t="s">
        <v>61</v>
      </c>
      <c r="V15" s="145" t="s">
        <v>60</v>
      </c>
      <c r="W15" s="190" t="s">
        <v>61</v>
      </c>
      <c r="X15" s="190" t="s">
        <v>62</v>
      </c>
      <c r="Y15" s="146">
        <v>1257.73</v>
      </c>
      <c r="Z15" s="146">
        <v>1257.73</v>
      </c>
      <c r="AA15" s="146">
        <v>1203.582841</v>
      </c>
      <c r="AB15" s="146"/>
      <c r="AC15" s="146">
        <v>54.1471590000001</v>
      </c>
      <c r="AD15" s="146"/>
      <c r="AE15" s="146"/>
      <c r="AF15" s="146"/>
      <c r="AG15" s="146"/>
      <c r="AH15" s="146"/>
      <c r="AI15" s="161" t="s">
        <v>63</v>
      </c>
      <c r="AJ15" s="161" t="s">
        <v>64</v>
      </c>
      <c r="AK15" s="161"/>
    </row>
    <row r="16" s="117" customFormat="1" ht="315" customHeight="1" spans="1:37">
      <c r="A16" s="143">
        <f>MAX($A$11:A15)+1</f>
        <v>5</v>
      </c>
      <c r="B16" s="144" t="s">
        <v>78</v>
      </c>
      <c r="C16" s="143">
        <v>2023</v>
      </c>
      <c r="D16" s="145" t="s">
        <v>79</v>
      </c>
      <c r="E16" s="146" t="s">
        <v>56</v>
      </c>
      <c r="F16" s="145" t="s">
        <v>57</v>
      </c>
      <c r="G16" s="147" t="s">
        <v>80</v>
      </c>
      <c r="H16" s="148" t="s">
        <v>81</v>
      </c>
      <c r="I16" s="147">
        <v>1055</v>
      </c>
      <c r="J16" s="146">
        <v>1</v>
      </c>
      <c r="K16" s="146"/>
      <c r="L16" s="146"/>
      <c r="M16" s="146"/>
      <c r="N16" s="146"/>
      <c r="O16" s="146"/>
      <c r="P16" s="146"/>
      <c r="Q16" s="146"/>
      <c r="R16" s="146">
        <v>50</v>
      </c>
      <c r="S16" s="146">
        <v>200</v>
      </c>
      <c r="T16" s="145" t="s">
        <v>60</v>
      </c>
      <c r="U16" s="190" t="s">
        <v>61</v>
      </c>
      <c r="V16" s="145" t="s">
        <v>60</v>
      </c>
      <c r="W16" s="190" t="s">
        <v>61</v>
      </c>
      <c r="X16" s="190" t="s">
        <v>62</v>
      </c>
      <c r="Y16" s="146">
        <v>727.58</v>
      </c>
      <c r="Z16" s="146">
        <v>727.58</v>
      </c>
      <c r="AA16" s="146">
        <v>0</v>
      </c>
      <c r="AB16" s="146"/>
      <c r="AC16" s="146">
        <v>727.58</v>
      </c>
      <c r="AD16" s="146"/>
      <c r="AE16" s="146"/>
      <c r="AF16" s="146"/>
      <c r="AG16" s="146"/>
      <c r="AH16" s="146"/>
      <c r="AI16" s="161" t="s">
        <v>63</v>
      </c>
      <c r="AJ16" s="161" t="s">
        <v>64</v>
      </c>
      <c r="AK16" s="161"/>
    </row>
    <row r="17" s="117" customFormat="1" ht="331" customHeight="1" spans="1:37">
      <c r="A17" s="143">
        <f>MAX($A$11:A16)+1</f>
        <v>6</v>
      </c>
      <c r="B17" s="144" t="s">
        <v>82</v>
      </c>
      <c r="C17" s="143">
        <v>2023</v>
      </c>
      <c r="D17" s="145" t="s">
        <v>83</v>
      </c>
      <c r="E17" s="143" t="s">
        <v>56</v>
      </c>
      <c r="F17" s="145" t="s">
        <v>57</v>
      </c>
      <c r="G17" s="147" t="s">
        <v>84</v>
      </c>
      <c r="H17" s="148" t="s">
        <v>85</v>
      </c>
      <c r="I17" s="147">
        <v>1270</v>
      </c>
      <c r="J17" s="146">
        <v>1</v>
      </c>
      <c r="K17" s="146"/>
      <c r="L17" s="146"/>
      <c r="M17" s="146"/>
      <c r="N17" s="146"/>
      <c r="O17" s="146"/>
      <c r="P17" s="146"/>
      <c r="Q17" s="146"/>
      <c r="R17" s="143">
        <v>457</v>
      </c>
      <c r="S17" s="143">
        <v>1731</v>
      </c>
      <c r="T17" s="145" t="s">
        <v>60</v>
      </c>
      <c r="U17" s="190" t="s">
        <v>61</v>
      </c>
      <c r="V17" s="145" t="s">
        <v>60</v>
      </c>
      <c r="W17" s="190" t="s">
        <v>61</v>
      </c>
      <c r="X17" s="190" t="s">
        <v>62</v>
      </c>
      <c r="Y17" s="146">
        <v>969.15</v>
      </c>
      <c r="Z17" s="146">
        <v>969.15</v>
      </c>
      <c r="AA17" s="146">
        <v>919.612059</v>
      </c>
      <c r="AB17" s="146"/>
      <c r="AC17" s="146">
        <v>49.5379409999999</v>
      </c>
      <c r="AD17" s="146"/>
      <c r="AE17" s="146"/>
      <c r="AF17" s="146"/>
      <c r="AG17" s="146"/>
      <c r="AH17" s="146"/>
      <c r="AI17" s="161" t="s">
        <v>63</v>
      </c>
      <c r="AJ17" s="161" t="s">
        <v>64</v>
      </c>
      <c r="AK17" s="161"/>
    </row>
    <row r="18" s="117" customFormat="1" ht="288" customHeight="1" spans="1:37">
      <c r="A18" s="143">
        <f>MAX($A$11:A17)+1</f>
        <v>7</v>
      </c>
      <c r="B18" s="144" t="s">
        <v>86</v>
      </c>
      <c r="C18" s="143">
        <v>2023</v>
      </c>
      <c r="D18" s="145" t="s">
        <v>87</v>
      </c>
      <c r="E18" s="143" t="s">
        <v>56</v>
      </c>
      <c r="F18" s="145" t="s">
        <v>57</v>
      </c>
      <c r="G18" s="147" t="s">
        <v>88</v>
      </c>
      <c r="H18" s="148" t="s">
        <v>89</v>
      </c>
      <c r="I18" s="147">
        <v>415.28</v>
      </c>
      <c r="J18" s="146">
        <v>1</v>
      </c>
      <c r="K18" s="146"/>
      <c r="L18" s="146"/>
      <c r="M18" s="146"/>
      <c r="N18" s="146"/>
      <c r="O18" s="146"/>
      <c r="P18" s="146"/>
      <c r="Q18" s="146"/>
      <c r="R18" s="143">
        <v>593</v>
      </c>
      <c r="S18" s="143">
        <v>2111</v>
      </c>
      <c r="T18" s="145" t="s">
        <v>60</v>
      </c>
      <c r="U18" s="190" t="s">
        <v>61</v>
      </c>
      <c r="V18" s="145" t="s">
        <v>60</v>
      </c>
      <c r="W18" s="190" t="s">
        <v>61</v>
      </c>
      <c r="X18" s="190" t="s">
        <v>62</v>
      </c>
      <c r="Y18" s="146">
        <v>389.73</v>
      </c>
      <c r="Z18" s="146">
        <v>389.73</v>
      </c>
      <c r="AA18" s="146">
        <v>382.6502</v>
      </c>
      <c r="AB18" s="146"/>
      <c r="AC18" s="146">
        <v>7.07980000000003</v>
      </c>
      <c r="AD18" s="146"/>
      <c r="AE18" s="146"/>
      <c r="AF18" s="146"/>
      <c r="AG18" s="146"/>
      <c r="AH18" s="146"/>
      <c r="AI18" s="161" t="s">
        <v>63</v>
      </c>
      <c r="AJ18" s="161" t="s">
        <v>64</v>
      </c>
      <c r="AK18" s="161"/>
    </row>
    <row r="19" s="117" customFormat="1" ht="384" customHeight="1" spans="1:37">
      <c r="A19" s="143">
        <f>MAX($A$11:A18)+1</f>
        <v>8</v>
      </c>
      <c r="B19" s="144" t="s">
        <v>90</v>
      </c>
      <c r="C19" s="143">
        <v>2023</v>
      </c>
      <c r="D19" s="145" t="s">
        <v>91</v>
      </c>
      <c r="E19" s="146" t="s">
        <v>56</v>
      </c>
      <c r="F19" s="145" t="s">
        <v>57</v>
      </c>
      <c r="G19" s="147" t="s">
        <v>92</v>
      </c>
      <c r="H19" s="150" t="s">
        <v>93</v>
      </c>
      <c r="I19" s="147">
        <v>2061.83</v>
      </c>
      <c r="J19" s="146">
        <v>1</v>
      </c>
      <c r="K19" s="146"/>
      <c r="L19" s="146"/>
      <c r="M19" s="146"/>
      <c r="N19" s="146"/>
      <c r="O19" s="146"/>
      <c r="P19" s="146"/>
      <c r="Q19" s="146"/>
      <c r="R19" s="146">
        <v>1427</v>
      </c>
      <c r="S19" s="146">
        <v>6064</v>
      </c>
      <c r="T19" s="145" t="s">
        <v>60</v>
      </c>
      <c r="U19" s="190" t="s">
        <v>61</v>
      </c>
      <c r="V19" s="145" t="s">
        <v>60</v>
      </c>
      <c r="W19" s="190" t="s">
        <v>61</v>
      </c>
      <c r="X19" s="190" t="s">
        <v>62</v>
      </c>
      <c r="Y19" s="146">
        <v>1671.35</v>
      </c>
      <c r="Z19" s="146">
        <v>1671.35</v>
      </c>
      <c r="AA19" s="146">
        <v>1647.212975</v>
      </c>
      <c r="AB19" s="146"/>
      <c r="AC19" s="146">
        <v>24.137025</v>
      </c>
      <c r="AD19" s="146"/>
      <c r="AE19" s="146"/>
      <c r="AF19" s="146"/>
      <c r="AG19" s="146"/>
      <c r="AH19" s="146"/>
      <c r="AI19" s="161" t="s">
        <v>63</v>
      </c>
      <c r="AJ19" s="161" t="s">
        <v>64</v>
      </c>
      <c r="AK19" s="161"/>
    </row>
    <row r="20" s="117" customFormat="1" ht="409" customHeight="1" spans="1:37">
      <c r="A20" s="143">
        <f>MAX($A$11:A19)+1</f>
        <v>9</v>
      </c>
      <c r="B20" s="144" t="s">
        <v>94</v>
      </c>
      <c r="C20" s="143">
        <v>2023</v>
      </c>
      <c r="D20" s="145" t="s">
        <v>95</v>
      </c>
      <c r="E20" s="146" t="s">
        <v>56</v>
      </c>
      <c r="F20" s="145" t="s">
        <v>57</v>
      </c>
      <c r="G20" s="147" t="s">
        <v>96</v>
      </c>
      <c r="H20" s="151" t="s">
        <v>97</v>
      </c>
      <c r="I20" s="167">
        <v>7173.1</v>
      </c>
      <c r="J20" s="146">
        <v>1</v>
      </c>
      <c r="K20" s="146"/>
      <c r="L20" s="146"/>
      <c r="M20" s="146"/>
      <c r="N20" s="146"/>
      <c r="O20" s="146"/>
      <c r="P20" s="146"/>
      <c r="Q20" s="146"/>
      <c r="R20" s="146">
        <v>5631</v>
      </c>
      <c r="S20" s="146">
        <v>22436</v>
      </c>
      <c r="T20" s="145" t="s">
        <v>60</v>
      </c>
      <c r="U20" s="190" t="s">
        <v>61</v>
      </c>
      <c r="V20" s="145" t="s">
        <v>60</v>
      </c>
      <c r="W20" s="190" t="s">
        <v>61</v>
      </c>
      <c r="X20" s="190" t="s">
        <v>62</v>
      </c>
      <c r="Y20" s="146">
        <v>4667.3</v>
      </c>
      <c r="Z20" s="146">
        <v>4667.3</v>
      </c>
      <c r="AA20" s="146">
        <v>4430.017323</v>
      </c>
      <c r="AB20" s="146"/>
      <c r="AC20" s="146">
        <v>237.282677</v>
      </c>
      <c r="AD20" s="146"/>
      <c r="AE20" s="146"/>
      <c r="AF20" s="146"/>
      <c r="AG20" s="146"/>
      <c r="AH20" s="146"/>
      <c r="AI20" s="161" t="s">
        <v>63</v>
      </c>
      <c r="AJ20" s="161" t="s">
        <v>64</v>
      </c>
      <c r="AK20" s="161"/>
    </row>
    <row r="21" s="117" customFormat="1" ht="308" customHeight="1" spans="1:37">
      <c r="A21" s="143">
        <f>MAX($A$11:A20)+1</f>
        <v>10</v>
      </c>
      <c r="B21" s="144" t="s">
        <v>98</v>
      </c>
      <c r="C21" s="143">
        <v>2023</v>
      </c>
      <c r="D21" s="145" t="s">
        <v>99</v>
      </c>
      <c r="E21" s="146" t="s">
        <v>56</v>
      </c>
      <c r="F21" s="145" t="s">
        <v>57</v>
      </c>
      <c r="G21" s="145" t="s">
        <v>100</v>
      </c>
      <c r="H21" s="145" t="s">
        <v>101</v>
      </c>
      <c r="I21" s="167">
        <v>970.19</v>
      </c>
      <c r="J21" s="146">
        <v>1</v>
      </c>
      <c r="K21" s="146"/>
      <c r="L21" s="146"/>
      <c r="M21" s="146"/>
      <c r="N21" s="146"/>
      <c r="O21" s="146"/>
      <c r="P21" s="146"/>
      <c r="Q21" s="146"/>
      <c r="R21" s="146">
        <v>726</v>
      </c>
      <c r="S21" s="146">
        <v>2854</v>
      </c>
      <c r="T21" s="145" t="s">
        <v>60</v>
      </c>
      <c r="U21" s="190" t="s">
        <v>61</v>
      </c>
      <c r="V21" s="145" t="s">
        <v>60</v>
      </c>
      <c r="W21" s="190" t="s">
        <v>61</v>
      </c>
      <c r="X21" s="190" t="s">
        <v>62</v>
      </c>
      <c r="Y21" s="146">
        <v>482.69</v>
      </c>
      <c r="Z21" s="146">
        <v>482.69</v>
      </c>
      <c r="AA21" s="146">
        <v>470.182761</v>
      </c>
      <c r="AB21" s="146"/>
      <c r="AC21" s="146">
        <v>12.507239</v>
      </c>
      <c r="AD21" s="146"/>
      <c r="AE21" s="146"/>
      <c r="AF21" s="146"/>
      <c r="AG21" s="146"/>
      <c r="AH21" s="146"/>
      <c r="AI21" s="161" t="s">
        <v>63</v>
      </c>
      <c r="AJ21" s="161" t="s">
        <v>64</v>
      </c>
      <c r="AK21" s="177"/>
    </row>
    <row r="22" s="118" customFormat="1" ht="216" customHeight="1" spans="1:37">
      <c r="A22" s="147">
        <f>MAX($A$11:A21)+1</f>
        <v>11</v>
      </c>
      <c r="B22" s="152" t="s">
        <v>102</v>
      </c>
      <c r="C22" s="153">
        <v>2023</v>
      </c>
      <c r="D22" s="154" t="s">
        <v>103</v>
      </c>
      <c r="E22" s="153" t="s">
        <v>56</v>
      </c>
      <c r="F22" s="154" t="s">
        <v>104</v>
      </c>
      <c r="G22" s="154" t="s">
        <v>105</v>
      </c>
      <c r="H22" s="155" t="s">
        <v>106</v>
      </c>
      <c r="I22" s="157">
        <v>2905.41</v>
      </c>
      <c r="J22" s="157">
        <v>1</v>
      </c>
      <c r="K22" s="157"/>
      <c r="L22" s="157"/>
      <c r="M22" s="157"/>
      <c r="N22" s="157"/>
      <c r="O22" s="157"/>
      <c r="P22" s="157"/>
      <c r="Q22" s="157"/>
      <c r="R22" s="157">
        <v>764</v>
      </c>
      <c r="S22" s="157">
        <v>2253</v>
      </c>
      <c r="T22" s="157" t="s">
        <v>107</v>
      </c>
      <c r="U22" s="154" t="s">
        <v>108</v>
      </c>
      <c r="V22" s="157" t="s">
        <v>60</v>
      </c>
      <c r="W22" s="157" t="s">
        <v>61</v>
      </c>
      <c r="X22" s="157" t="s">
        <v>62</v>
      </c>
      <c r="Y22" s="146">
        <v>1620.71</v>
      </c>
      <c r="Z22" s="157">
        <v>1620.71</v>
      </c>
      <c r="AA22" s="157">
        <v>0</v>
      </c>
      <c r="AB22" s="157"/>
      <c r="AC22" s="157">
        <v>520.71</v>
      </c>
      <c r="AD22" s="157">
        <v>1100</v>
      </c>
      <c r="AE22" s="157"/>
      <c r="AF22" s="157"/>
      <c r="AG22" s="157"/>
      <c r="AH22" s="157"/>
      <c r="AI22" s="158" t="s">
        <v>109</v>
      </c>
      <c r="AJ22" s="158" t="s">
        <v>110</v>
      </c>
      <c r="AK22" s="158"/>
    </row>
    <row r="23" s="118" customFormat="1" ht="180" customHeight="1" spans="1:37">
      <c r="A23" s="147">
        <f>MAX($A$11:A22)+1</f>
        <v>12</v>
      </c>
      <c r="B23" s="152" t="s">
        <v>111</v>
      </c>
      <c r="C23" s="153">
        <v>2023</v>
      </c>
      <c r="D23" s="154" t="s">
        <v>112</v>
      </c>
      <c r="E23" s="153" t="s">
        <v>56</v>
      </c>
      <c r="F23" s="154" t="s">
        <v>113</v>
      </c>
      <c r="G23" s="154" t="s">
        <v>114</v>
      </c>
      <c r="H23" s="155" t="s">
        <v>115</v>
      </c>
      <c r="I23" s="157">
        <v>1039.35</v>
      </c>
      <c r="J23" s="157">
        <v>1</v>
      </c>
      <c r="K23" s="157"/>
      <c r="L23" s="157"/>
      <c r="M23" s="157"/>
      <c r="N23" s="157"/>
      <c r="O23" s="157"/>
      <c r="P23" s="157"/>
      <c r="Q23" s="157"/>
      <c r="R23" s="157">
        <v>623</v>
      </c>
      <c r="S23" s="157">
        <v>1589</v>
      </c>
      <c r="T23" s="157" t="s">
        <v>107</v>
      </c>
      <c r="U23" s="157" t="s">
        <v>108</v>
      </c>
      <c r="V23" s="157" t="s">
        <v>60</v>
      </c>
      <c r="W23" s="157" t="s">
        <v>61</v>
      </c>
      <c r="X23" s="157" t="s">
        <v>62</v>
      </c>
      <c r="Y23" s="146">
        <v>606.62</v>
      </c>
      <c r="Z23" s="157">
        <v>606.62</v>
      </c>
      <c r="AA23" s="157">
        <v>0</v>
      </c>
      <c r="AB23" s="157"/>
      <c r="AC23" s="157">
        <v>206.62</v>
      </c>
      <c r="AD23" s="157">
        <v>400</v>
      </c>
      <c r="AE23" s="157"/>
      <c r="AF23" s="157"/>
      <c r="AG23" s="157"/>
      <c r="AH23" s="157"/>
      <c r="AI23" s="158" t="s">
        <v>109</v>
      </c>
      <c r="AJ23" s="158" t="s">
        <v>110</v>
      </c>
      <c r="AK23" s="158"/>
    </row>
    <row r="24" s="118" customFormat="1" ht="276" customHeight="1" spans="1:37">
      <c r="A24" s="147">
        <f>MAX($A$11:A23)+1</f>
        <v>13</v>
      </c>
      <c r="B24" s="152" t="s">
        <v>116</v>
      </c>
      <c r="C24" s="153">
        <v>2023</v>
      </c>
      <c r="D24" s="154" t="s">
        <v>117</v>
      </c>
      <c r="E24" s="153" t="s">
        <v>56</v>
      </c>
      <c r="F24" s="154" t="s">
        <v>113</v>
      </c>
      <c r="G24" s="154" t="s">
        <v>118</v>
      </c>
      <c r="H24" s="155" t="s">
        <v>119</v>
      </c>
      <c r="I24" s="157">
        <v>1550</v>
      </c>
      <c r="J24" s="157">
        <v>1</v>
      </c>
      <c r="K24" s="157"/>
      <c r="L24" s="157"/>
      <c r="M24" s="157"/>
      <c r="N24" s="157"/>
      <c r="O24" s="157"/>
      <c r="P24" s="157"/>
      <c r="Q24" s="157"/>
      <c r="R24" s="157">
        <v>512</v>
      </c>
      <c r="S24" s="157">
        <v>2142</v>
      </c>
      <c r="T24" s="157" t="s">
        <v>107</v>
      </c>
      <c r="U24" s="157" t="s">
        <v>108</v>
      </c>
      <c r="V24" s="157" t="s">
        <v>60</v>
      </c>
      <c r="W24" s="157" t="s">
        <v>61</v>
      </c>
      <c r="X24" s="157" t="s">
        <v>62</v>
      </c>
      <c r="Y24" s="146">
        <v>966.62</v>
      </c>
      <c r="Z24" s="157">
        <v>966.62</v>
      </c>
      <c r="AA24" s="157">
        <v>0</v>
      </c>
      <c r="AB24" s="157"/>
      <c r="AC24" s="157">
        <v>266.62</v>
      </c>
      <c r="AD24" s="157">
        <v>700</v>
      </c>
      <c r="AE24" s="157"/>
      <c r="AF24" s="157"/>
      <c r="AG24" s="157"/>
      <c r="AH24" s="157"/>
      <c r="AI24" s="158" t="s">
        <v>109</v>
      </c>
      <c r="AJ24" s="158" t="s">
        <v>110</v>
      </c>
      <c r="AK24" s="158"/>
    </row>
    <row r="25" s="118" customFormat="1" ht="225" customHeight="1" spans="1:37">
      <c r="A25" s="147">
        <f>MAX($A$11:A24)+1</f>
        <v>14</v>
      </c>
      <c r="B25" s="152" t="s">
        <v>120</v>
      </c>
      <c r="C25" s="153">
        <v>2023</v>
      </c>
      <c r="D25" s="154" t="s">
        <v>121</v>
      </c>
      <c r="E25" s="153" t="s">
        <v>56</v>
      </c>
      <c r="F25" s="154" t="s">
        <v>113</v>
      </c>
      <c r="G25" s="154" t="s">
        <v>122</v>
      </c>
      <c r="H25" s="155" t="s">
        <v>123</v>
      </c>
      <c r="I25" s="157">
        <v>3145</v>
      </c>
      <c r="J25" s="157">
        <v>1</v>
      </c>
      <c r="K25" s="157"/>
      <c r="L25" s="157"/>
      <c r="M25" s="157"/>
      <c r="N25" s="157"/>
      <c r="O25" s="157"/>
      <c r="P25" s="157"/>
      <c r="Q25" s="157"/>
      <c r="R25" s="157">
        <v>412</v>
      </c>
      <c r="S25" s="157">
        <v>1561</v>
      </c>
      <c r="T25" s="157" t="s">
        <v>124</v>
      </c>
      <c r="U25" s="157" t="s">
        <v>125</v>
      </c>
      <c r="V25" s="157" t="s">
        <v>60</v>
      </c>
      <c r="W25" s="157" t="s">
        <v>61</v>
      </c>
      <c r="X25" s="157" t="s">
        <v>62</v>
      </c>
      <c r="Y25" s="146">
        <v>2277.6</v>
      </c>
      <c r="Z25" s="157">
        <v>2277.6</v>
      </c>
      <c r="AA25" s="157">
        <v>0</v>
      </c>
      <c r="AB25" s="157"/>
      <c r="AC25" s="157">
        <v>677.6</v>
      </c>
      <c r="AD25" s="157">
        <v>1600</v>
      </c>
      <c r="AE25" s="157"/>
      <c r="AF25" s="157"/>
      <c r="AG25" s="157"/>
      <c r="AH25" s="157"/>
      <c r="AI25" s="158" t="s">
        <v>109</v>
      </c>
      <c r="AJ25" s="158" t="s">
        <v>110</v>
      </c>
      <c r="AK25" s="158"/>
    </row>
    <row r="26" s="118" customFormat="1" ht="150" customHeight="1" spans="1:37">
      <c r="A26" s="147">
        <f>MAX($A$11:A25)+1</f>
        <v>15</v>
      </c>
      <c r="B26" s="152" t="s">
        <v>126</v>
      </c>
      <c r="C26" s="153">
        <v>2023</v>
      </c>
      <c r="D26" s="154" t="s">
        <v>127</v>
      </c>
      <c r="E26" s="153" t="s">
        <v>56</v>
      </c>
      <c r="F26" s="154" t="s">
        <v>128</v>
      </c>
      <c r="G26" s="154" t="s">
        <v>129</v>
      </c>
      <c r="H26" s="156" t="s">
        <v>130</v>
      </c>
      <c r="I26" s="157">
        <v>4140</v>
      </c>
      <c r="J26" s="157">
        <v>1</v>
      </c>
      <c r="K26" s="157"/>
      <c r="L26" s="157"/>
      <c r="M26" s="157"/>
      <c r="N26" s="157"/>
      <c r="O26" s="157"/>
      <c r="P26" s="157"/>
      <c r="Q26" s="157"/>
      <c r="R26" s="157">
        <v>764</v>
      </c>
      <c r="S26" s="157">
        <v>2253</v>
      </c>
      <c r="T26" s="157" t="s">
        <v>131</v>
      </c>
      <c r="U26" s="157" t="s">
        <v>132</v>
      </c>
      <c r="V26" s="157" t="s">
        <v>60</v>
      </c>
      <c r="W26" s="157" t="s">
        <v>61</v>
      </c>
      <c r="X26" s="157" t="s">
        <v>62</v>
      </c>
      <c r="Y26" s="146">
        <v>5600</v>
      </c>
      <c r="Z26" s="157">
        <v>5600</v>
      </c>
      <c r="AA26" s="157">
        <v>0</v>
      </c>
      <c r="AB26" s="157"/>
      <c r="AC26" s="157">
        <v>1600</v>
      </c>
      <c r="AD26" s="157">
        <v>4000</v>
      </c>
      <c r="AE26" s="157"/>
      <c r="AF26" s="157"/>
      <c r="AG26" s="157"/>
      <c r="AH26" s="188"/>
      <c r="AI26" s="171" t="s">
        <v>133</v>
      </c>
      <c r="AJ26" s="171" t="s">
        <v>110</v>
      </c>
      <c r="AK26" s="158"/>
    </row>
    <row r="27" s="118" customFormat="1" ht="358" customHeight="1" spans="1:37">
      <c r="A27" s="147">
        <f>MAX($A$11:A26)+1</f>
        <v>16</v>
      </c>
      <c r="B27" s="152" t="s">
        <v>134</v>
      </c>
      <c r="C27" s="153">
        <v>2023</v>
      </c>
      <c r="D27" s="154" t="s">
        <v>135</v>
      </c>
      <c r="E27" s="153" t="s">
        <v>56</v>
      </c>
      <c r="F27" s="154" t="s">
        <v>113</v>
      </c>
      <c r="G27" s="154" t="s">
        <v>136</v>
      </c>
      <c r="H27" s="155" t="s">
        <v>137</v>
      </c>
      <c r="I27" s="157">
        <v>1236.8</v>
      </c>
      <c r="J27" s="157">
        <v>1</v>
      </c>
      <c r="K27" s="157"/>
      <c r="L27" s="157"/>
      <c r="M27" s="157"/>
      <c r="N27" s="157"/>
      <c r="O27" s="157"/>
      <c r="P27" s="157"/>
      <c r="Q27" s="157"/>
      <c r="R27" s="157"/>
      <c r="S27" s="157"/>
      <c r="T27" s="157" t="s">
        <v>60</v>
      </c>
      <c r="U27" s="157" t="s">
        <v>61</v>
      </c>
      <c r="V27" s="157" t="s">
        <v>60</v>
      </c>
      <c r="W27" s="157" t="s">
        <v>61</v>
      </c>
      <c r="X27" s="157" t="s">
        <v>62</v>
      </c>
      <c r="Y27" s="146">
        <v>646.46</v>
      </c>
      <c r="Z27" s="157">
        <v>646.46</v>
      </c>
      <c r="AA27" s="157">
        <v>0</v>
      </c>
      <c r="AB27" s="157"/>
      <c r="AC27" s="157">
        <v>246.46</v>
      </c>
      <c r="AD27" s="157">
        <v>400</v>
      </c>
      <c r="AE27" s="157"/>
      <c r="AF27" s="157"/>
      <c r="AG27" s="157"/>
      <c r="AH27" s="188"/>
      <c r="AI27" s="169" t="s">
        <v>109</v>
      </c>
      <c r="AJ27" s="169" t="s">
        <v>110</v>
      </c>
      <c r="AK27" s="169"/>
    </row>
    <row r="28" s="118" customFormat="1" ht="160" customHeight="1" spans="1:37">
      <c r="A28" s="147">
        <f>MAX($A$11:A27)+1</f>
        <v>17</v>
      </c>
      <c r="B28" s="144" t="s">
        <v>138</v>
      </c>
      <c r="C28" s="147">
        <v>2023</v>
      </c>
      <c r="D28" s="147" t="s">
        <v>139</v>
      </c>
      <c r="E28" s="157" t="s">
        <v>56</v>
      </c>
      <c r="F28" s="157" t="s">
        <v>140</v>
      </c>
      <c r="G28" s="157" t="s">
        <v>141</v>
      </c>
      <c r="H28" s="158" t="s">
        <v>142</v>
      </c>
      <c r="I28" s="157">
        <v>1000</v>
      </c>
      <c r="J28" s="157">
        <v>1</v>
      </c>
      <c r="K28" s="157"/>
      <c r="L28" s="157"/>
      <c r="M28" s="157"/>
      <c r="N28" s="157"/>
      <c r="O28" s="157"/>
      <c r="P28" s="157"/>
      <c r="Q28" s="157"/>
      <c r="R28" s="157">
        <v>290</v>
      </c>
      <c r="S28" s="157">
        <v>896</v>
      </c>
      <c r="T28" s="157" t="s">
        <v>124</v>
      </c>
      <c r="U28" s="157" t="s">
        <v>125</v>
      </c>
      <c r="V28" s="157" t="s">
        <v>60</v>
      </c>
      <c r="W28" s="157" t="s">
        <v>61</v>
      </c>
      <c r="X28" s="157" t="s">
        <v>62</v>
      </c>
      <c r="Y28" s="146">
        <v>1089.05</v>
      </c>
      <c r="Z28" s="157">
        <v>1089.05</v>
      </c>
      <c r="AA28" s="157">
        <v>0</v>
      </c>
      <c r="AB28" s="157"/>
      <c r="AC28" s="157">
        <v>289.05</v>
      </c>
      <c r="AD28" s="157">
        <v>800</v>
      </c>
      <c r="AE28" s="157"/>
      <c r="AF28" s="157"/>
      <c r="AG28" s="157"/>
      <c r="AH28" s="188"/>
      <c r="AI28" s="158" t="s">
        <v>143</v>
      </c>
      <c r="AJ28" s="158" t="s">
        <v>144</v>
      </c>
      <c r="AK28" s="158"/>
    </row>
    <row r="29" s="118" customFormat="1" ht="223" customHeight="1" spans="1:37">
      <c r="A29" s="147">
        <f>MAX($A$11:A28)+1</f>
        <v>18</v>
      </c>
      <c r="B29" s="144" t="s">
        <v>145</v>
      </c>
      <c r="C29" s="147">
        <v>2023</v>
      </c>
      <c r="D29" s="147" t="s">
        <v>146</v>
      </c>
      <c r="E29" s="147" t="s">
        <v>56</v>
      </c>
      <c r="F29" s="159" t="s">
        <v>113</v>
      </c>
      <c r="G29" s="147" t="s">
        <v>147</v>
      </c>
      <c r="H29" s="148" t="s">
        <v>148</v>
      </c>
      <c r="I29" s="187">
        <v>2551.28</v>
      </c>
      <c r="J29" s="157">
        <v>1</v>
      </c>
      <c r="K29" s="157"/>
      <c r="L29" s="157"/>
      <c r="M29" s="157"/>
      <c r="N29" s="157"/>
      <c r="O29" s="157"/>
      <c r="P29" s="157"/>
      <c r="Q29" s="153"/>
      <c r="R29" s="157">
        <v>231</v>
      </c>
      <c r="S29" s="157">
        <v>925</v>
      </c>
      <c r="T29" s="157" t="s">
        <v>149</v>
      </c>
      <c r="U29" s="157" t="s">
        <v>150</v>
      </c>
      <c r="V29" s="157" t="s">
        <v>60</v>
      </c>
      <c r="W29" s="157" t="s">
        <v>61</v>
      </c>
      <c r="X29" s="157" t="s">
        <v>62</v>
      </c>
      <c r="Y29" s="146">
        <v>1172.32</v>
      </c>
      <c r="Z29" s="157">
        <v>1172.32</v>
      </c>
      <c r="AA29" s="157">
        <v>511.22267</v>
      </c>
      <c r="AB29" s="157"/>
      <c r="AC29" s="157">
        <v>161.09733</v>
      </c>
      <c r="AD29" s="157">
        <v>500</v>
      </c>
      <c r="AE29" s="157"/>
      <c r="AF29" s="157"/>
      <c r="AG29" s="157"/>
      <c r="AH29" s="188"/>
      <c r="AI29" s="158" t="s">
        <v>151</v>
      </c>
      <c r="AJ29" s="158" t="s">
        <v>152</v>
      </c>
      <c r="AK29" s="158"/>
    </row>
    <row r="30" s="118" customFormat="1" ht="222" customHeight="1" spans="1:37">
      <c r="A30" s="147">
        <f>MAX($A$11:A29)+1</f>
        <v>19</v>
      </c>
      <c r="B30" s="144" t="s">
        <v>153</v>
      </c>
      <c r="C30" s="147">
        <v>2023</v>
      </c>
      <c r="D30" s="147" t="s">
        <v>154</v>
      </c>
      <c r="E30" s="147" t="s">
        <v>56</v>
      </c>
      <c r="F30" s="159" t="s">
        <v>113</v>
      </c>
      <c r="G30" s="147" t="s">
        <v>155</v>
      </c>
      <c r="H30" s="148" t="s">
        <v>156</v>
      </c>
      <c r="I30" s="187">
        <v>2660</v>
      </c>
      <c r="J30" s="157">
        <v>1</v>
      </c>
      <c r="K30" s="157"/>
      <c r="L30" s="157"/>
      <c r="M30" s="157"/>
      <c r="N30" s="157"/>
      <c r="O30" s="157"/>
      <c r="P30" s="157"/>
      <c r="Q30" s="153"/>
      <c r="R30" s="157">
        <v>1562</v>
      </c>
      <c r="S30" s="157">
        <v>7099</v>
      </c>
      <c r="T30" s="157" t="s">
        <v>149</v>
      </c>
      <c r="U30" s="157" t="s">
        <v>150</v>
      </c>
      <c r="V30" s="157" t="s">
        <v>60</v>
      </c>
      <c r="W30" s="157" t="s">
        <v>61</v>
      </c>
      <c r="X30" s="157" t="s">
        <v>62</v>
      </c>
      <c r="Y30" s="146">
        <v>1027.2</v>
      </c>
      <c r="Z30" s="157">
        <v>1027.2</v>
      </c>
      <c r="AA30" s="157">
        <v>337.83537</v>
      </c>
      <c r="AB30" s="157"/>
      <c r="AC30" s="157">
        <v>189.36463</v>
      </c>
      <c r="AD30" s="157">
        <v>500</v>
      </c>
      <c r="AE30" s="157"/>
      <c r="AF30" s="157"/>
      <c r="AG30" s="157"/>
      <c r="AH30" s="188"/>
      <c r="AI30" s="158" t="s">
        <v>151</v>
      </c>
      <c r="AJ30" s="158" t="s">
        <v>157</v>
      </c>
      <c r="AK30" s="158"/>
    </row>
    <row r="31" s="118" customFormat="1" ht="160" customHeight="1" spans="1:37">
      <c r="A31" s="147">
        <f>MAX($A$11:A30)+1</f>
        <v>20</v>
      </c>
      <c r="B31" s="144" t="s">
        <v>158</v>
      </c>
      <c r="C31" s="147">
        <v>2023</v>
      </c>
      <c r="D31" s="147" t="s">
        <v>159</v>
      </c>
      <c r="E31" s="147" t="s">
        <v>56</v>
      </c>
      <c r="F31" s="159" t="s">
        <v>113</v>
      </c>
      <c r="G31" s="147" t="s">
        <v>160</v>
      </c>
      <c r="H31" s="148" t="s">
        <v>161</v>
      </c>
      <c r="I31" s="187">
        <v>6687.63</v>
      </c>
      <c r="J31" s="157">
        <v>1</v>
      </c>
      <c r="K31" s="157"/>
      <c r="L31" s="157"/>
      <c r="M31" s="157"/>
      <c r="N31" s="157"/>
      <c r="O31" s="157"/>
      <c r="P31" s="157"/>
      <c r="Q31" s="153"/>
      <c r="R31" s="153">
        <v>671</v>
      </c>
      <c r="S31" s="157">
        <v>4523</v>
      </c>
      <c r="T31" s="157" t="s">
        <v>149</v>
      </c>
      <c r="U31" s="157" t="s">
        <v>150</v>
      </c>
      <c r="V31" s="157" t="s">
        <v>60</v>
      </c>
      <c r="W31" s="157" t="s">
        <v>61</v>
      </c>
      <c r="X31" s="157" t="s">
        <v>62</v>
      </c>
      <c r="Y31" s="146">
        <v>2403.17</v>
      </c>
      <c r="Z31" s="157">
        <v>2403.17</v>
      </c>
      <c r="AA31" s="157">
        <v>760.019189</v>
      </c>
      <c r="AB31" s="157"/>
      <c r="AC31" s="157">
        <v>443.150811</v>
      </c>
      <c r="AD31" s="157">
        <v>1200</v>
      </c>
      <c r="AE31" s="157"/>
      <c r="AF31" s="157"/>
      <c r="AG31" s="157"/>
      <c r="AH31" s="188"/>
      <c r="AI31" s="158" t="s">
        <v>162</v>
      </c>
      <c r="AJ31" s="158" t="s">
        <v>162</v>
      </c>
      <c r="AK31" s="158"/>
    </row>
    <row r="32" s="118" customFormat="1" ht="160" customHeight="1" spans="1:37">
      <c r="A32" s="147">
        <f>MAX($A$11:A31)+1</f>
        <v>21</v>
      </c>
      <c r="B32" s="144" t="s">
        <v>163</v>
      </c>
      <c r="C32" s="147">
        <v>2023</v>
      </c>
      <c r="D32" s="147" t="s">
        <v>164</v>
      </c>
      <c r="E32" s="147" t="s">
        <v>56</v>
      </c>
      <c r="F32" s="159" t="s">
        <v>113</v>
      </c>
      <c r="G32" s="160" t="s">
        <v>165</v>
      </c>
      <c r="H32" s="161" t="s">
        <v>166</v>
      </c>
      <c r="I32" s="187">
        <v>3594.93</v>
      </c>
      <c r="J32" s="157">
        <v>1</v>
      </c>
      <c r="K32" s="157"/>
      <c r="L32" s="157"/>
      <c r="M32" s="157"/>
      <c r="N32" s="157"/>
      <c r="O32" s="157"/>
      <c r="P32" s="157"/>
      <c r="Q32" s="153"/>
      <c r="R32" s="191">
        <v>1112</v>
      </c>
      <c r="S32" s="157">
        <v>4027</v>
      </c>
      <c r="T32" s="157" t="s">
        <v>149</v>
      </c>
      <c r="U32" s="157" t="s">
        <v>150</v>
      </c>
      <c r="V32" s="157" t="s">
        <v>60</v>
      </c>
      <c r="W32" s="157" t="s">
        <v>61</v>
      </c>
      <c r="X32" s="157" t="s">
        <v>62</v>
      </c>
      <c r="Y32" s="146">
        <v>1613.16</v>
      </c>
      <c r="Z32" s="157">
        <v>1613.16</v>
      </c>
      <c r="AA32" s="157">
        <v>223.366482</v>
      </c>
      <c r="AB32" s="157">
        <v>322.633518</v>
      </c>
      <c r="AC32" s="157">
        <v>267.16</v>
      </c>
      <c r="AD32" s="157">
        <v>800</v>
      </c>
      <c r="AE32" s="157"/>
      <c r="AF32" s="157"/>
      <c r="AG32" s="157"/>
      <c r="AH32" s="188"/>
      <c r="AI32" s="158" t="s">
        <v>167</v>
      </c>
      <c r="AJ32" s="158" t="s">
        <v>167</v>
      </c>
      <c r="AK32" s="158"/>
    </row>
    <row r="33" s="119" customFormat="1" ht="154" customHeight="1" spans="1:37">
      <c r="A33" s="162">
        <f>MAX($A$11:A32)+1</f>
        <v>22</v>
      </c>
      <c r="B33" s="152" t="s">
        <v>168</v>
      </c>
      <c r="C33" s="163">
        <v>2023</v>
      </c>
      <c r="D33" s="164" t="s">
        <v>169</v>
      </c>
      <c r="E33" s="164" t="s">
        <v>170</v>
      </c>
      <c r="F33" s="165" t="s">
        <v>140</v>
      </c>
      <c r="G33" s="164" t="s">
        <v>171</v>
      </c>
      <c r="H33" s="166" t="s">
        <v>172</v>
      </c>
      <c r="I33" s="165">
        <v>1</v>
      </c>
      <c r="J33" s="165">
        <v>1</v>
      </c>
      <c r="K33" s="165"/>
      <c r="L33" s="165"/>
      <c r="M33" s="165"/>
      <c r="N33" s="165"/>
      <c r="O33" s="165"/>
      <c r="P33" s="165"/>
      <c r="Q33" s="165"/>
      <c r="R33" s="165">
        <v>313</v>
      </c>
      <c r="S33" s="165">
        <v>1336</v>
      </c>
      <c r="T33" s="192" t="s">
        <v>173</v>
      </c>
      <c r="U33" s="165" t="s">
        <v>174</v>
      </c>
      <c r="V33" s="192" t="s">
        <v>60</v>
      </c>
      <c r="W33" s="165" t="s">
        <v>61</v>
      </c>
      <c r="X33" s="165" t="s">
        <v>62</v>
      </c>
      <c r="Y33" s="146">
        <v>850</v>
      </c>
      <c r="Z33" s="157">
        <v>850</v>
      </c>
      <c r="AA33" s="157">
        <v>746.208307</v>
      </c>
      <c r="AB33" s="188"/>
      <c r="AC33" s="195">
        <v>103.791693</v>
      </c>
      <c r="AD33" s="165"/>
      <c r="AE33" s="165"/>
      <c r="AF33" s="165"/>
      <c r="AG33" s="165"/>
      <c r="AH33" s="165"/>
      <c r="AI33" s="166" t="s">
        <v>175</v>
      </c>
      <c r="AJ33" s="166" t="s">
        <v>175</v>
      </c>
      <c r="AK33" s="165"/>
    </row>
    <row r="34" s="119" customFormat="1" ht="154" customHeight="1" spans="1:37">
      <c r="A34" s="162">
        <f>MAX($A$11:A33)+1</f>
        <v>23</v>
      </c>
      <c r="B34" s="167" t="s">
        <v>176</v>
      </c>
      <c r="C34" s="163">
        <v>2023</v>
      </c>
      <c r="D34" s="164" t="s">
        <v>177</v>
      </c>
      <c r="E34" s="164" t="s">
        <v>56</v>
      </c>
      <c r="F34" s="165" t="s">
        <v>178</v>
      </c>
      <c r="G34" s="164" t="s">
        <v>179</v>
      </c>
      <c r="H34" s="166" t="s">
        <v>180</v>
      </c>
      <c r="I34" s="165">
        <v>348</v>
      </c>
      <c r="J34" s="165">
        <v>1</v>
      </c>
      <c r="K34" s="165"/>
      <c r="L34" s="165"/>
      <c r="M34" s="165"/>
      <c r="N34" s="165"/>
      <c r="O34" s="165"/>
      <c r="P34" s="165"/>
      <c r="Q34" s="165"/>
      <c r="R34" s="165">
        <v>12</v>
      </c>
      <c r="S34" s="165">
        <v>50</v>
      </c>
      <c r="T34" s="165" t="s">
        <v>124</v>
      </c>
      <c r="U34" s="165" t="s">
        <v>125</v>
      </c>
      <c r="V34" s="165" t="s">
        <v>60</v>
      </c>
      <c r="W34" s="165" t="s">
        <v>61</v>
      </c>
      <c r="X34" s="165" t="s">
        <v>62</v>
      </c>
      <c r="Y34" s="146">
        <v>397.91</v>
      </c>
      <c r="Z34" s="157">
        <v>397.91</v>
      </c>
      <c r="AA34" s="157">
        <v>0</v>
      </c>
      <c r="AB34" s="188"/>
      <c r="AC34" s="195">
        <v>397.91</v>
      </c>
      <c r="AD34" s="165"/>
      <c r="AE34" s="165"/>
      <c r="AF34" s="165"/>
      <c r="AG34" s="165"/>
      <c r="AH34" s="165"/>
      <c r="AI34" s="166" t="s">
        <v>181</v>
      </c>
      <c r="AJ34" s="166" t="s">
        <v>182</v>
      </c>
      <c r="AK34" s="165"/>
    </row>
    <row r="35" s="119" customFormat="1" ht="154" customHeight="1" spans="1:37">
      <c r="A35" s="162">
        <f>MAX($A$11:A34)+1</f>
        <v>24</v>
      </c>
      <c r="B35" s="167" t="s">
        <v>183</v>
      </c>
      <c r="C35" s="163">
        <v>2023</v>
      </c>
      <c r="D35" s="164" t="s">
        <v>184</v>
      </c>
      <c r="E35" s="164" t="s">
        <v>56</v>
      </c>
      <c r="F35" s="165" t="s">
        <v>185</v>
      </c>
      <c r="G35" s="164" t="s">
        <v>58</v>
      </c>
      <c r="H35" s="166" t="s">
        <v>186</v>
      </c>
      <c r="I35" s="165">
        <v>1</v>
      </c>
      <c r="J35" s="165">
        <v>1</v>
      </c>
      <c r="K35" s="165"/>
      <c r="L35" s="165"/>
      <c r="M35" s="165"/>
      <c r="N35" s="165"/>
      <c r="O35" s="165"/>
      <c r="P35" s="165"/>
      <c r="Q35" s="165"/>
      <c r="R35" s="165">
        <v>8</v>
      </c>
      <c r="S35" s="165">
        <v>33</v>
      </c>
      <c r="T35" s="165" t="s">
        <v>107</v>
      </c>
      <c r="U35" s="165" t="s">
        <v>108</v>
      </c>
      <c r="V35" s="165" t="s">
        <v>60</v>
      </c>
      <c r="W35" s="165" t="s">
        <v>61</v>
      </c>
      <c r="X35" s="165" t="s">
        <v>62</v>
      </c>
      <c r="Y35" s="146">
        <v>101</v>
      </c>
      <c r="Z35" s="157">
        <v>101</v>
      </c>
      <c r="AA35" s="157">
        <v>101</v>
      </c>
      <c r="AB35" s="188"/>
      <c r="AC35" s="195">
        <v>0</v>
      </c>
      <c r="AD35" s="165"/>
      <c r="AE35" s="165"/>
      <c r="AF35" s="165"/>
      <c r="AG35" s="165"/>
      <c r="AH35" s="165"/>
      <c r="AI35" s="166" t="s">
        <v>187</v>
      </c>
      <c r="AJ35" s="166" t="s">
        <v>188</v>
      </c>
      <c r="AK35" s="165"/>
    </row>
    <row r="36" s="116" customFormat="1" ht="30" customHeight="1" spans="1:37">
      <c r="A36" s="141" t="s">
        <v>49</v>
      </c>
      <c r="B36" s="140" t="s">
        <v>189</v>
      </c>
      <c r="C36" s="140"/>
      <c r="D36" s="140"/>
      <c r="E36" s="140"/>
      <c r="F36" s="140"/>
      <c r="G36" s="140"/>
      <c r="H36" s="140"/>
      <c r="I36" s="186"/>
      <c r="J36" s="186">
        <f t="shared" ref="I36:Q36" si="10">J37+J46+J48+J53</f>
        <v>15</v>
      </c>
      <c r="K36" s="186">
        <f t="shared" si="10"/>
        <v>0</v>
      </c>
      <c r="L36" s="186">
        <f t="shared" si="10"/>
        <v>0</v>
      </c>
      <c r="M36" s="186">
        <f t="shared" si="10"/>
        <v>0</v>
      </c>
      <c r="N36" s="186">
        <f t="shared" si="10"/>
        <v>0</v>
      </c>
      <c r="O36" s="186">
        <f t="shared" si="10"/>
        <v>0</v>
      </c>
      <c r="P36" s="186">
        <f t="shared" si="10"/>
        <v>0</v>
      </c>
      <c r="Q36" s="186">
        <f t="shared" si="10"/>
        <v>0</v>
      </c>
      <c r="R36" s="186"/>
      <c r="S36" s="186"/>
      <c r="T36" s="186"/>
      <c r="U36" s="186"/>
      <c r="V36" s="186"/>
      <c r="W36" s="186"/>
      <c r="X36" s="186"/>
      <c r="Y36" s="183">
        <f t="shared" ref="Y36:AH36" si="11">Y37+Y46+Y48+Y53</f>
        <v>33003</v>
      </c>
      <c r="Z36" s="183">
        <f t="shared" si="11"/>
        <v>21793</v>
      </c>
      <c r="AA36" s="183">
        <f t="shared" si="11"/>
        <v>14706.076995</v>
      </c>
      <c r="AB36" s="183">
        <f t="shared" si="11"/>
        <v>2079.031</v>
      </c>
      <c r="AC36" s="183">
        <f t="shared" si="11"/>
        <v>4027.892005</v>
      </c>
      <c r="AD36" s="183">
        <f t="shared" si="11"/>
        <v>0</v>
      </c>
      <c r="AE36" s="183">
        <f t="shared" si="11"/>
        <v>0</v>
      </c>
      <c r="AF36" s="183">
        <f t="shared" si="11"/>
        <v>980</v>
      </c>
      <c r="AG36" s="183">
        <f t="shared" si="11"/>
        <v>0</v>
      </c>
      <c r="AH36" s="183">
        <f t="shared" si="11"/>
        <v>11210</v>
      </c>
      <c r="AI36" s="186"/>
      <c r="AJ36" s="186"/>
      <c r="AK36" s="186"/>
    </row>
    <row r="37" s="116" customFormat="1" ht="30" customHeight="1" spans="1:37">
      <c r="A37" s="142" t="s">
        <v>51</v>
      </c>
      <c r="B37" s="140" t="s">
        <v>190</v>
      </c>
      <c r="C37" s="140"/>
      <c r="D37" s="140"/>
      <c r="E37" s="140"/>
      <c r="F37" s="140"/>
      <c r="G37" s="140"/>
      <c r="H37" s="140"/>
      <c r="I37" s="186">
        <f t="shared" ref="I37:Q37" si="12">SUM(I38:I45)</f>
        <v>8253</v>
      </c>
      <c r="J37" s="186">
        <f t="shared" si="12"/>
        <v>8</v>
      </c>
      <c r="K37" s="186">
        <f t="shared" si="12"/>
        <v>0</v>
      </c>
      <c r="L37" s="186">
        <f t="shared" si="12"/>
        <v>0</v>
      </c>
      <c r="M37" s="186">
        <f t="shared" si="12"/>
        <v>0</v>
      </c>
      <c r="N37" s="186">
        <f t="shared" si="12"/>
        <v>0</v>
      </c>
      <c r="O37" s="186">
        <f t="shared" si="12"/>
        <v>0</v>
      </c>
      <c r="P37" s="186">
        <f t="shared" si="12"/>
        <v>0</v>
      </c>
      <c r="Q37" s="186">
        <f t="shared" si="12"/>
        <v>0</v>
      </c>
      <c r="R37" s="186"/>
      <c r="S37" s="186"/>
      <c r="T37" s="186"/>
      <c r="U37" s="186"/>
      <c r="V37" s="186"/>
      <c r="W37" s="186"/>
      <c r="X37" s="186"/>
      <c r="Y37" s="183">
        <f t="shared" ref="Y37:AH37" si="13">SUM(Y38:Y45)</f>
        <v>4338</v>
      </c>
      <c r="Z37" s="183">
        <f t="shared" si="13"/>
        <v>4338</v>
      </c>
      <c r="AA37" s="183">
        <f t="shared" si="13"/>
        <v>404</v>
      </c>
      <c r="AB37" s="183">
        <f t="shared" si="13"/>
        <v>1854</v>
      </c>
      <c r="AC37" s="183">
        <f t="shared" si="13"/>
        <v>2080</v>
      </c>
      <c r="AD37" s="183">
        <f t="shared" si="13"/>
        <v>0</v>
      </c>
      <c r="AE37" s="183">
        <f t="shared" si="13"/>
        <v>0</v>
      </c>
      <c r="AF37" s="183">
        <f t="shared" si="13"/>
        <v>0</v>
      </c>
      <c r="AG37" s="183">
        <f t="shared" si="13"/>
        <v>0</v>
      </c>
      <c r="AH37" s="183">
        <f t="shared" si="13"/>
        <v>0</v>
      </c>
      <c r="AI37" s="186"/>
      <c r="AJ37" s="186"/>
      <c r="AK37" s="186"/>
    </row>
    <row r="38" s="118" customFormat="1" ht="182.25" spans="1:37">
      <c r="A38" s="162">
        <f>MAX($A$11:A37)+1</f>
        <v>25</v>
      </c>
      <c r="B38" s="147" t="s">
        <v>191</v>
      </c>
      <c r="C38" s="168">
        <v>2023</v>
      </c>
      <c r="D38" s="169" t="s">
        <v>192</v>
      </c>
      <c r="E38" s="168" t="s">
        <v>56</v>
      </c>
      <c r="F38" s="170" t="s">
        <v>193</v>
      </c>
      <c r="G38" s="153" t="s">
        <v>194</v>
      </c>
      <c r="H38" s="171" t="s">
        <v>195</v>
      </c>
      <c r="I38" s="188">
        <v>1280</v>
      </c>
      <c r="J38" s="188">
        <v>1</v>
      </c>
      <c r="K38" s="188"/>
      <c r="L38" s="188"/>
      <c r="M38" s="188"/>
      <c r="N38" s="188"/>
      <c r="O38" s="188"/>
      <c r="P38" s="188"/>
      <c r="Q38" s="188"/>
      <c r="R38" s="188">
        <v>567</v>
      </c>
      <c r="S38" s="188">
        <v>2414</v>
      </c>
      <c r="T38" s="169" t="s">
        <v>196</v>
      </c>
      <c r="U38" s="180" t="s">
        <v>197</v>
      </c>
      <c r="V38" s="169" t="s">
        <v>198</v>
      </c>
      <c r="W38" s="180" t="s">
        <v>199</v>
      </c>
      <c r="X38" s="180" t="s">
        <v>200</v>
      </c>
      <c r="Y38" s="188">
        <v>305</v>
      </c>
      <c r="Z38" s="188">
        <v>305</v>
      </c>
      <c r="AA38" s="188">
        <v>0</v>
      </c>
      <c r="AB38" s="188"/>
      <c r="AC38" s="188">
        <v>305</v>
      </c>
      <c r="AD38" s="188"/>
      <c r="AE38" s="188"/>
      <c r="AF38" s="188"/>
      <c r="AG38" s="188"/>
      <c r="AH38" s="188"/>
      <c r="AI38" s="158" t="s">
        <v>201</v>
      </c>
      <c r="AJ38" s="158" t="s">
        <v>202</v>
      </c>
      <c r="AK38" s="158"/>
    </row>
    <row r="39" s="120" customFormat="1" ht="246" customHeight="1" spans="1:37">
      <c r="A39" s="162">
        <f>MAX($A$11:A38)+1</f>
        <v>26</v>
      </c>
      <c r="B39" s="147" t="s">
        <v>203</v>
      </c>
      <c r="C39" s="172">
        <v>2023</v>
      </c>
      <c r="D39" s="173" t="s">
        <v>204</v>
      </c>
      <c r="E39" s="174" t="s">
        <v>56</v>
      </c>
      <c r="F39" s="173" t="s">
        <v>205</v>
      </c>
      <c r="G39" s="173" t="s">
        <v>206</v>
      </c>
      <c r="H39" s="175" t="s">
        <v>207</v>
      </c>
      <c r="I39" s="189" t="s">
        <v>208</v>
      </c>
      <c r="J39" s="189">
        <v>1</v>
      </c>
      <c r="K39" s="189"/>
      <c r="L39" s="189"/>
      <c r="M39" s="189"/>
      <c r="N39" s="189"/>
      <c r="O39" s="189"/>
      <c r="P39" s="189"/>
      <c r="Q39" s="189"/>
      <c r="R39" s="165">
        <v>2398</v>
      </c>
      <c r="S39" s="165">
        <v>9208</v>
      </c>
      <c r="T39" s="192" t="s">
        <v>173</v>
      </c>
      <c r="U39" s="165" t="s">
        <v>174</v>
      </c>
      <c r="V39" s="173" t="s">
        <v>198</v>
      </c>
      <c r="W39" s="173" t="s">
        <v>199</v>
      </c>
      <c r="X39" s="173" t="s">
        <v>200</v>
      </c>
      <c r="Y39" s="188">
        <v>120</v>
      </c>
      <c r="Z39" s="188">
        <v>120</v>
      </c>
      <c r="AA39" s="188">
        <v>0</v>
      </c>
      <c r="AB39" s="189"/>
      <c r="AC39" s="189">
        <v>120</v>
      </c>
      <c r="AD39" s="189"/>
      <c r="AE39" s="189"/>
      <c r="AF39" s="189"/>
      <c r="AG39" s="204"/>
      <c r="AH39" s="204"/>
      <c r="AI39" s="173" t="s">
        <v>209</v>
      </c>
      <c r="AJ39" s="205" t="s">
        <v>210</v>
      </c>
      <c r="AK39" s="205"/>
    </row>
    <row r="40" s="117" customFormat="1" ht="152" customHeight="1" spans="1:37">
      <c r="A40" s="143">
        <f>MAX($A$11:A39)+1</f>
        <v>27</v>
      </c>
      <c r="B40" s="147" t="s">
        <v>211</v>
      </c>
      <c r="C40" s="143">
        <v>2023</v>
      </c>
      <c r="D40" s="145" t="s">
        <v>212</v>
      </c>
      <c r="E40" s="146" t="s">
        <v>56</v>
      </c>
      <c r="F40" s="145" t="s">
        <v>193</v>
      </c>
      <c r="G40" s="153" t="s">
        <v>213</v>
      </c>
      <c r="H40" s="171" t="s">
        <v>214</v>
      </c>
      <c r="I40" s="153">
        <v>2500</v>
      </c>
      <c r="J40" s="146">
        <v>1</v>
      </c>
      <c r="K40" s="146"/>
      <c r="L40" s="146"/>
      <c r="M40" s="146"/>
      <c r="N40" s="146"/>
      <c r="O40" s="146"/>
      <c r="P40" s="146"/>
      <c r="Q40" s="146"/>
      <c r="R40" s="146">
        <v>347</v>
      </c>
      <c r="S40" s="146">
        <v>1140</v>
      </c>
      <c r="T40" s="145" t="s">
        <v>215</v>
      </c>
      <c r="U40" s="145" t="s">
        <v>216</v>
      </c>
      <c r="V40" s="145" t="s">
        <v>198</v>
      </c>
      <c r="W40" s="190" t="s">
        <v>199</v>
      </c>
      <c r="X40" s="190" t="s">
        <v>200</v>
      </c>
      <c r="Y40" s="146">
        <v>509</v>
      </c>
      <c r="Z40" s="146">
        <v>509</v>
      </c>
      <c r="AA40" s="146">
        <v>0</v>
      </c>
      <c r="AB40" s="146"/>
      <c r="AC40" s="146">
        <v>509</v>
      </c>
      <c r="AD40" s="146"/>
      <c r="AE40" s="146"/>
      <c r="AF40" s="146"/>
      <c r="AG40" s="146"/>
      <c r="AH40" s="146"/>
      <c r="AI40" s="158" t="s">
        <v>217</v>
      </c>
      <c r="AJ40" s="158" t="s">
        <v>218</v>
      </c>
      <c r="AK40" s="158"/>
    </row>
    <row r="41" s="117" customFormat="1" ht="152" customHeight="1" spans="1:37">
      <c r="A41" s="143">
        <f>MAX($A$11:A40)+1</f>
        <v>28</v>
      </c>
      <c r="B41" s="147" t="s">
        <v>219</v>
      </c>
      <c r="C41" s="143">
        <v>2023</v>
      </c>
      <c r="D41" s="145" t="s">
        <v>220</v>
      </c>
      <c r="E41" s="146" t="s">
        <v>56</v>
      </c>
      <c r="F41" s="145" t="s">
        <v>185</v>
      </c>
      <c r="G41" s="153" t="s">
        <v>221</v>
      </c>
      <c r="H41" s="171" t="s">
        <v>222</v>
      </c>
      <c r="I41" s="153">
        <v>1100</v>
      </c>
      <c r="J41" s="146">
        <v>1</v>
      </c>
      <c r="K41" s="146"/>
      <c r="L41" s="146"/>
      <c r="M41" s="146"/>
      <c r="N41" s="146"/>
      <c r="O41" s="146"/>
      <c r="P41" s="146"/>
      <c r="Q41" s="146"/>
      <c r="R41" s="146">
        <v>80</v>
      </c>
      <c r="S41" s="146">
        <v>354</v>
      </c>
      <c r="T41" s="145" t="s">
        <v>196</v>
      </c>
      <c r="U41" s="145" t="s">
        <v>197</v>
      </c>
      <c r="V41" s="145" t="s">
        <v>60</v>
      </c>
      <c r="W41" s="190" t="s">
        <v>61</v>
      </c>
      <c r="X41" s="190" t="s">
        <v>62</v>
      </c>
      <c r="Y41" s="146">
        <v>101</v>
      </c>
      <c r="Z41" s="146">
        <v>101</v>
      </c>
      <c r="AA41" s="146">
        <v>101</v>
      </c>
      <c r="AB41" s="146"/>
      <c r="AC41" s="146">
        <v>0</v>
      </c>
      <c r="AD41" s="146"/>
      <c r="AE41" s="146"/>
      <c r="AF41" s="146"/>
      <c r="AG41" s="146"/>
      <c r="AH41" s="146"/>
      <c r="AI41" s="158" t="s">
        <v>223</v>
      </c>
      <c r="AJ41" s="206" t="s">
        <v>224</v>
      </c>
      <c r="AK41" s="158"/>
    </row>
    <row r="42" s="117" customFormat="1" ht="152" customHeight="1" spans="1:37">
      <c r="A42" s="143">
        <f>MAX($A$11:A41)+1</f>
        <v>29</v>
      </c>
      <c r="B42" s="147" t="s">
        <v>225</v>
      </c>
      <c r="C42" s="143">
        <v>2023</v>
      </c>
      <c r="D42" s="145" t="s">
        <v>226</v>
      </c>
      <c r="E42" s="146" t="s">
        <v>56</v>
      </c>
      <c r="F42" s="145" t="s">
        <v>185</v>
      </c>
      <c r="G42" s="153" t="s">
        <v>227</v>
      </c>
      <c r="H42" s="171" t="s">
        <v>228</v>
      </c>
      <c r="I42" s="153">
        <v>670</v>
      </c>
      <c r="J42" s="146">
        <v>1</v>
      </c>
      <c r="K42" s="146"/>
      <c r="L42" s="146"/>
      <c r="M42" s="146"/>
      <c r="N42" s="146"/>
      <c r="O42" s="146"/>
      <c r="P42" s="146"/>
      <c r="Q42" s="146"/>
      <c r="R42" s="146">
        <v>270</v>
      </c>
      <c r="S42" s="146">
        <v>1092</v>
      </c>
      <c r="T42" s="145" t="s">
        <v>196</v>
      </c>
      <c r="U42" s="145" t="s">
        <v>197</v>
      </c>
      <c r="V42" s="145" t="s">
        <v>60</v>
      </c>
      <c r="W42" s="190" t="s">
        <v>61</v>
      </c>
      <c r="X42" s="190" t="s">
        <v>62</v>
      </c>
      <c r="Y42" s="146">
        <v>101</v>
      </c>
      <c r="Z42" s="146">
        <v>101</v>
      </c>
      <c r="AA42" s="146">
        <v>101</v>
      </c>
      <c r="AB42" s="146"/>
      <c r="AC42" s="146">
        <v>0</v>
      </c>
      <c r="AD42" s="146"/>
      <c r="AE42" s="146"/>
      <c r="AF42" s="146"/>
      <c r="AG42" s="146"/>
      <c r="AH42" s="146"/>
      <c r="AI42" s="158" t="s">
        <v>229</v>
      </c>
      <c r="AJ42" s="206" t="s">
        <v>230</v>
      </c>
      <c r="AK42" s="158"/>
    </row>
    <row r="43" s="121" customFormat="1" ht="140" customHeight="1" spans="1:37">
      <c r="A43" s="173">
        <f>MAX($A$11:A42)+1</f>
        <v>30</v>
      </c>
      <c r="B43" s="147" t="s">
        <v>231</v>
      </c>
      <c r="C43" s="163">
        <v>2023</v>
      </c>
      <c r="D43" s="175" t="s">
        <v>232</v>
      </c>
      <c r="E43" s="176" t="s">
        <v>56</v>
      </c>
      <c r="F43" s="177" t="s">
        <v>185</v>
      </c>
      <c r="G43" s="177" t="s">
        <v>233</v>
      </c>
      <c r="H43" s="177" t="s">
        <v>234</v>
      </c>
      <c r="I43" s="165">
        <v>80</v>
      </c>
      <c r="J43" s="165">
        <v>1</v>
      </c>
      <c r="K43" s="165"/>
      <c r="L43" s="165"/>
      <c r="M43" s="165"/>
      <c r="N43" s="165"/>
      <c r="O43" s="165"/>
      <c r="P43" s="165"/>
      <c r="Q43" s="165"/>
      <c r="R43" s="165">
        <v>14</v>
      </c>
      <c r="S43" s="165">
        <v>59</v>
      </c>
      <c r="T43" s="165" t="s">
        <v>124</v>
      </c>
      <c r="U43" s="165" t="s">
        <v>125</v>
      </c>
      <c r="V43" s="193" t="s">
        <v>60</v>
      </c>
      <c r="W43" s="193" t="s">
        <v>61</v>
      </c>
      <c r="X43" s="165" t="s">
        <v>62</v>
      </c>
      <c r="Y43" s="146">
        <v>101</v>
      </c>
      <c r="Z43" s="146">
        <v>101</v>
      </c>
      <c r="AA43" s="146">
        <v>101</v>
      </c>
      <c r="AB43" s="165"/>
      <c r="AC43" s="165">
        <v>0</v>
      </c>
      <c r="AD43" s="165"/>
      <c r="AE43" s="165"/>
      <c r="AF43" s="165"/>
      <c r="AG43" s="165"/>
      <c r="AH43" s="165"/>
      <c r="AI43" s="207" t="s">
        <v>235</v>
      </c>
      <c r="AJ43" s="207" t="s">
        <v>236</v>
      </c>
      <c r="AK43" s="207"/>
    </row>
    <row r="44" s="117" customFormat="1" ht="200" customHeight="1" spans="1:37">
      <c r="A44" s="143">
        <f>MAX($A$11:A42)+1</f>
        <v>30</v>
      </c>
      <c r="B44" s="147" t="s">
        <v>237</v>
      </c>
      <c r="C44" s="143">
        <v>2023</v>
      </c>
      <c r="D44" s="145" t="s">
        <v>238</v>
      </c>
      <c r="E44" s="146" t="s">
        <v>56</v>
      </c>
      <c r="F44" s="145" t="s">
        <v>185</v>
      </c>
      <c r="G44" s="153" t="s">
        <v>239</v>
      </c>
      <c r="H44" s="171" t="s">
        <v>240</v>
      </c>
      <c r="I44" s="153">
        <v>123</v>
      </c>
      <c r="J44" s="146">
        <v>1</v>
      </c>
      <c r="K44" s="146"/>
      <c r="L44" s="146"/>
      <c r="M44" s="146"/>
      <c r="N44" s="146"/>
      <c r="O44" s="146"/>
      <c r="P44" s="146"/>
      <c r="Q44" s="146"/>
      <c r="R44" s="146">
        <v>95</v>
      </c>
      <c r="S44" s="146">
        <v>390</v>
      </c>
      <c r="T44" s="145" t="s">
        <v>215</v>
      </c>
      <c r="U44" s="145" t="s">
        <v>216</v>
      </c>
      <c r="V44" s="145" t="s">
        <v>60</v>
      </c>
      <c r="W44" s="190" t="s">
        <v>61</v>
      </c>
      <c r="X44" s="190" t="s">
        <v>62</v>
      </c>
      <c r="Y44" s="146">
        <v>101</v>
      </c>
      <c r="Z44" s="146">
        <v>101</v>
      </c>
      <c r="AA44" s="146">
        <v>101</v>
      </c>
      <c r="AB44" s="146"/>
      <c r="AC44" s="146">
        <v>0</v>
      </c>
      <c r="AD44" s="146"/>
      <c r="AE44" s="146"/>
      <c r="AF44" s="146"/>
      <c r="AG44" s="146"/>
      <c r="AH44" s="146"/>
      <c r="AI44" s="171" t="s">
        <v>241</v>
      </c>
      <c r="AJ44" s="171" t="s">
        <v>242</v>
      </c>
      <c r="AK44" s="158"/>
    </row>
    <row r="45" s="117" customFormat="1" ht="200" customHeight="1" spans="1:37">
      <c r="A45" s="143">
        <f>MAX($A$11:A43)+1</f>
        <v>31</v>
      </c>
      <c r="B45" s="147" t="s">
        <v>243</v>
      </c>
      <c r="C45" s="143">
        <v>2023</v>
      </c>
      <c r="D45" s="145" t="s">
        <v>244</v>
      </c>
      <c r="E45" s="146" t="s">
        <v>56</v>
      </c>
      <c r="F45" s="145" t="s">
        <v>245</v>
      </c>
      <c r="G45" s="153" t="s">
        <v>246</v>
      </c>
      <c r="H45" s="171" t="s">
        <v>247</v>
      </c>
      <c r="I45" s="153">
        <v>2500</v>
      </c>
      <c r="J45" s="146">
        <v>1</v>
      </c>
      <c r="K45" s="146"/>
      <c r="L45" s="146"/>
      <c r="M45" s="146"/>
      <c r="N45" s="146"/>
      <c r="O45" s="146"/>
      <c r="P45" s="146"/>
      <c r="Q45" s="146"/>
      <c r="R45" s="146">
        <v>1500</v>
      </c>
      <c r="S45" s="146">
        <v>5000</v>
      </c>
      <c r="T45" s="145" t="s">
        <v>198</v>
      </c>
      <c r="U45" s="145" t="s">
        <v>199</v>
      </c>
      <c r="V45" s="145" t="s">
        <v>198</v>
      </c>
      <c r="W45" s="190" t="s">
        <v>200</v>
      </c>
      <c r="X45" s="190" t="s">
        <v>248</v>
      </c>
      <c r="Y45" s="146">
        <v>3000</v>
      </c>
      <c r="Z45" s="146">
        <v>3000</v>
      </c>
      <c r="AA45" s="146">
        <v>0</v>
      </c>
      <c r="AB45" s="146">
        <v>1854</v>
      </c>
      <c r="AC45" s="146">
        <v>1146</v>
      </c>
      <c r="AD45" s="146"/>
      <c r="AE45" s="146"/>
      <c r="AF45" s="146"/>
      <c r="AG45" s="146"/>
      <c r="AH45" s="146"/>
      <c r="AI45" s="171" t="s">
        <v>249</v>
      </c>
      <c r="AJ45" s="171" t="s">
        <v>250</v>
      </c>
      <c r="AK45" s="158"/>
    </row>
    <row r="46" s="116" customFormat="1" ht="30" customHeight="1" spans="1:37">
      <c r="A46" s="142" t="s">
        <v>51</v>
      </c>
      <c r="B46" s="140" t="s">
        <v>251</v>
      </c>
      <c r="C46" s="140"/>
      <c r="D46" s="140"/>
      <c r="E46" s="140"/>
      <c r="F46" s="140"/>
      <c r="G46" s="140"/>
      <c r="H46" s="140"/>
      <c r="I46" s="186">
        <f t="shared" ref="I46:Q46" si="14">SUM(I47)</f>
        <v>1</v>
      </c>
      <c r="J46" s="186">
        <f t="shared" si="14"/>
        <v>1</v>
      </c>
      <c r="K46" s="186">
        <f t="shared" si="14"/>
        <v>0</v>
      </c>
      <c r="L46" s="186">
        <f t="shared" si="14"/>
        <v>0</v>
      </c>
      <c r="M46" s="186">
        <f t="shared" si="14"/>
        <v>0</v>
      </c>
      <c r="N46" s="186">
        <f t="shared" si="14"/>
        <v>0</v>
      </c>
      <c r="O46" s="186">
        <f t="shared" si="14"/>
        <v>0</v>
      </c>
      <c r="P46" s="186">
        <f t="shared" si="14"/>
        <v>0</v>
      </c>
      <c r="Q46" s="186">
        <f t="shared" si="14"/>
        <v>0</v>
      </c>
      <c r="R46" s="186"/>
      <c r="S46" s="186"/>
      <c r="T46" s="186"/>
      <c r="U46" s="186"/>
      <c r="V46" s="186"/>
      <c r="W46" s="186"/>
      <c r="X46" s="186"/>
      <c r="Y46" s="183">
        <f t="shared" ref="Y46:AH46" si="15">SUM(Y47)</f>
        <v>191</v>
      </c>
      <c r="Z46" s="183">
        <f t="shared" si="15"/>
        <v>191</v>
      </c>
      <c r="AA46" s="183">
        <f t="shared" si="15"/>
        <v>191</v>
      </c>
      <c r="AB46" s="183">
        <f t="shared" si="15"/>
        <v>0</v>
      </c>
      <c r="AC46" s="183">
        <f t="shared" si="15"/>
        <v>0</v>
      </c>
      <c r="AD46" s="183">
        <f t="shared" si="15"/>
        <v>0</v>
      </c>
      <c r="AE46" s="183">
        <f t="shared" si="15"/>
        <v>0</v>
      </c>
      <c r="AF46" s="183">
        <f t="shared" si="15"/>
        <v>0</v>
      </c>
      <c r="AG46" s="183">
        <f t="shared" si="15"/>
        <v>0</v>
      </c>
      <c r="AH46" s="183">
        <f t="shared" si="15"/>
        <v>0</v>
      </c>
      <c r="AI46" s="186"/>
      <c r="AJ46" s="186"/>
      <c r="AK46" s="186"/>
    </row>
    <row r="47" s="120" customFormat="1" ht="229" customHeight="1" spans="1:37">
      <c r="A47" s="162">
        <f>MAX($A$11:A46)+1</f>
        <v>32</v>
      </c>
      <c r="B47" s="147" t="s">
        <v>252</v>
      </c>
      <c r="C47" s="172">
        <v>2023</v>
      </c>
      <c r="D47" s="173" t="s">
        <v>253</v>
      </c>
      <c r="E47" s="173" t="s">
        <v>56</v>
      </c>
      <c r="F47" s="178" t="s">
        <v>254</v>
      </c>
      <c r="G47" s="173" t="s">
        <v>255</v>
      </c>
      <c r="H47" s="175" t="s">
        <v>256</v>
      </c>
      <c r="I47" s="173">
        <v>1</v>
      </c>
      <c r="J47" s="173">
        <v>1</v>
      </c>
      <c r="K47" s="173"/>
      <c r="L47" s="173"/>
      <c r="M47" s="173"/>
      <c r="N47" s="173"/>
      <c r="O47" s="173"/>
      <c r="P47" s="173"/>
      <c r="Q47" s="173"/>
      <c r="R47" s="173">
        <v>50</v>
      </c>
      <c r="S47" s="173">
        <v>150</v>
      </c>
      <c r="T47" s="173" t="s">
        <v>257</v>
      </c>
      <c r="U47" s="173" t="s">
        <v>258</v>
      </c>
      <c r="V47" s="173" t="s">
        <v>60</v>
      </c>
      <c r="W47" s="173" t="s">
        <v>61</v>
      </c>
      <c r="X47" s="173" t="s">
        <v>62</v>
      </c>
      <c r="Y47" s="146">
        <v>191</v>
      </c>
      <c r="Z47" s="143">
        <v>191</v>
      </c>
      <c r="AA47" s="146">
        <v>191</v>
      </c>
      <c r="AB47" s="173"/>
      <c r="AC47" s="173">
        <v>0</v>
      </c>
      <c r="AD47" s="173"/>
      <c r="AE47" s="173"/>
      <c r="AF47" s="173"/>
      <c r="AG47" s="173"/>
      <c r="AH47" s="173"/>
      <c r="AI47" s="208" t="s">
        <v>259</v>
      </c>
      <c r="AJ47" s="208" t="s">
        <v>260</v>
      </c>
      <c r="AK47" s="173"/>
    </row>
    <row r="48" s="116" customFormat="1" ht="30" customHeight="1" spans="1:37">
      <c r="A48" s="142" t="s">
        <v>51</v>
      </c>
      <c r="B48" s="140" t="s">
        <v>261</v>
      </c>
      <c r="C48" s="140"/>
      <c r="D48" s="140"/>
      <c r="E48" s="140"/>
      <c r="F48" s="140"/>
      <c r="G48" s="140"/>
      <c r="H48" s="140"/>
      <c r="I48" s="186">
        <f t="shared" ref="I48:Q48" si="16">SUM(I49:I52)</f>
        <v>23</v>
      </c>
      <c r="J48" s="186">
        <f t="shared" si="16"/>
        <v>4</v>
      </c>
      <c r="K48" s="186">
        <f t="shared" si="16"/>
        <v>0</v>
      </c>
      <c r="L48" s="186">
        <f t="shared" si="16"/>
        <v>0</v>
      </c>
      <c r="M48" s="186">
        <f t="shared" si="16"/>
        <v>0</v>
      </c>
      <c r="N48" s="186">
        <f t="shared" si="16"/>
        <v>0</v>
      </c>
      <c r="O48" s="186">
        <f t="shared" si="16"/>
        <v>0</v>
      </c>
      <c r="P48" s="186">
        <f t="shared" si="16"/>
        <v>0</v>
      </c>
      <c r="Q48" s="186">
        <f t="shared" si="16"/>
        <v>0</v>
      </c>
      <c r="R48" s="186"/>
      <c r="S48" s="186"/>
      <c r="T48" s="186"/>
      <c r="U48" s="186"/>
      <c r="V48" s="186"/>
      <c r="W48" s="186"/>
      <c r="X48" s="186"/>
      <c r="Y48" s="183">
        <f t="shared" ref="Y48:AH48" si="17">SUM(Y49:Y52)</f>
        <v>27929</v>
      </c>
      <c r="Z48" s="183">
        <f t="shared" si="17"/>
        <v>16719</v>
      </c>
      <c r="AA48" s="183">
        <f t="shared" si="17"/>
        <v>13886.33</v>
      </c>
      <c r="AB48" s="183">
        <f t="shared" si="17"/>
        <v>225.031</v>
      </c>
      <c r="AC48" s="183">
        <f t="shared" si="17"/>
        <v>1627.639</v>
      </c>
      <c r="AD48" s="183">
        <f t="shared" si="17"/>
        <v>0</v>
      </c>
      <c r="AE48" s="183">
        <f t="shared" si="17"/>
        <v>0</v>
      </c>
      <c r="AF48" s="183">
        <f t="shared" si="17"/>
        <v>980</v>
      </c>
      <c r="AG48" s="183">
        <f t="shared" si="17"/>
        <v>0</v>
      </c>
      <c r="AH48" s="183">
        <f t="shared" si="17"/>
        <v>11210</v>
      </c>
      <c r="AI48" s="186"/>
      <c r="AJ48" s="186"/>
      <c r="AK48" s="186"/>
    </row>
    <row r="49" s="117" customFormat="1" ht="346" customHeight="1" spans="1:37">
      <c r="A49" s="162">
        <f>MAX($A$11:A48)+1</f>
        <v>33</v>
      </c>
      <c r="B49" s="167" t="s">
        <v>262</v>
      </c>
      <c r="C49" s="143">
        <v>2023</v>
      </c>
      <c r="D49" s="179" t="s">
        <v>263</v>
      </c>
      <c r="E49" s="146" t="s">
        <v>67</v>
      </c>
      <c r="F49" s="145" t="s">
        <v>128</v>
      </c>
      <c r="G49" s="153" t="s">
        <v>264</v>
      </c>
      <c r="H49" s="171" t="s">
        <v>265</v>
      </c>
      <c r="I49" s="153">
        <v>20</v>
      </c>
      <c r="J49" s="146">
        <v>1</v>
      </c>
      <c r="K49" s="146"/>
      <c r="L49" s="146"/>
      <c r="M49" s="146"/>
      <c r="N49" s="146"/>
      <c r="O49" s="146"/>
      <c r="P49" s="146"/>
      <c r="Q49" s="146"/>
      <c r="R49" s="146">
        <v>2500</v>
      </c>
      <c r="S49" s="146">
        <v>11000</v>
      </c>
      <c r="T49" s="145" t="s">
        <v>196</v>
      </c>
      <c r="U49" s="190" t="s">
        <v>197</v>
      </c>
      <c r="V49" s="145" t="s">
        <v>198</v>
      </c>
      <c r="W49" s="190" t="s">
        <v>199</v>
      </c>
      <c r="X49" s="190" t="s">
        <v>200</v>
      </c>
      <c r="Y49" s="146">
        <v>3000</v>
      </c>
      <c r="Z49" s="146">
        <v>3000</v>
      </c>
      <c r="AA49" s="146">
        <v>2020</v>
      </c>
      <c r="AB49" s="146"/>
      <c r="AC49" s="146">
        <v>0</v>
      </c>
      <c r="AD49" s="146"/>
      <c r="AE49" s="146"/>
      <c r="AF49" s="146">
        <v>980</v>
      </c>
      <c r="AG49" s="144" t="s">
        <v>266</v>
      </c>
      <c r="AH49" s="146"/>
      <c r="AI49" s="158" t="s">
        <v>267</v>
      </c>
      <c r="AJ49" s="158" t="s">
        <v>268</v>
      </c>
      <c r="AK49" s="158"/>
    </row>
    <row r="50" s="120" customFormat="1" ht="150" customHeight="1" spans="1:37">
      <c r="A50" s="162">
        <f>MAX($A$11:A49)+1</f>
        <v>34</v>
      </c>
      <c r="B50" s="144" t="s">
        <v>269</v>
      </c>
      <c r="C50" s="172">
        <v>2023</v>
      </c>
      <c r="D50" s="173" t="s">
        <v>270</v>
      </c>
      <c r="E50" s="174" t="s">
        <v>67</v>
      </c>
      <c r="F50" s="165" t="s">
        <v>271</v>
      </c>
      <c r="G50" s="173" t="s">
        <v>84</v>
      </c>
      <c r="H50" s="175" t="s">
        <v>272</v>
      </c>
      <c r="I50" s="189">
        <v>1</v>
      </c>
      <c r="J50" s="189">
        <v>1</v>
      </c>
      <c r="K50" s="189"/>
      <c r="L50" s="189"/>
      <c r="M50" s="189"/>
      <c r="N50" s="189"/>
      <c r="O50" s="189"/>
      <c r="P50" s="189"/>
      <c r="Q50" s="189"/>
      <c r="R50" s="165">
        <v>462</v>
      </c>
      <c r="S50" s="173">
        <v>1737</v>
      </c>
      <c r="T50" s="192" t="s">
        <v>173</v>
      </c>
      <c r="U50" s="165" t="s">
        <v>174</v>
      </c>
      <c r="V50" s="173" t="s">
        <v>198</v>
      </c>
      <c r="W50" s="173" t="s">
        <v>199</v>
      </c>
      <c r="X50" s="165" t="s">
        <v>200</v>
      </c>
      <c r="Y50" s="146">
        <v>119</v>
      </c>
      <c r="Z50" s="146">
        <v>119</v>
      </c>
      <c r="AA50" s="146">
        <v>0</v>
      </c>
      <c r="AB50" s="189"/>
      <c r="AC50" s="189">
        <v>119</v>
      </c>
      <c r="AD50" s="189"/>
      <c r="AE50" s="189"/>
      <c r="AF50" s="189"/>
      <c r="AG50" s="189"/>
      <c r="AH50" s="209"/>
      <c r="AI50" s="208" t="s">
        <v>273</v>
      </c>
      <c r="AJ50" s="208" t="s">
        <v>274</v>
      </c>
      <c r="AK50" s="173"/>
    </row>
    <row r="51" s="118" customFormat="1" ht="154" customHeight="1" spans="1:37">
      <c r="A51" s="162">
        <f>MAX($A$11:A50)+1</f>
        <v>35</v>
      </c>
      <c r="B51" s="147" t="s">
        <v>275</v>
      </c>
      <c r="C51" s="143">
        <v>2023</v>
      </c>
      <c r="D51" s="145" t="s">
        <v>276</v>
      </c>
      <c r="E51" s="146" t="s">
        <v>56</v>
      </c>
      <c r="F51" s="145" t="s">
        <v>128</v>
      </c>
      <c r="G51" s="147" t="s">
        <v>179</v>
      </c>
      <c r="H51" s="171" t="s">
        <v>277</v>
      </c>
      <c r="I51" s="147">
        <v>1</v>
      </c>
      <c r="J51" s="146">
        <v>1</v>
      </c>
      <c r="K51" s="146"/>
      <c r="L51" s="146"/>
      <c r="M51" s="146"/>
      <c r="N51" s="146"/>
      <c r="O51" s="146"/>
      <c r="P51" s="146"/>
      <c r="Q51" s="146"/>
      <c r="R51" s="146">
        <v>758</v>
      </c>
      <c r="S51" s="146">
        <v>3358</v>
      </c>
      <c r="T51" s="145" t="s">
        <v>198</v>
      </c>
      <c r="U51" s="190" t="s">
        <v>199</v>
      </c>
      <c r="V51" s="145" t="s">
        <v>198</v>
      </c>
      <c r="W51" s="190" t="s">
        <v>199</v>
      </c>
      <c r="X51" s="190" t="s">
        <v>200</v>
      </c>
      <c r="Y51" s="146">
        <v>19000</v>
      </c>
      <c r="Z51" s="146">
        <v>11200</v>
      </c>
      <c r="AA51" s="146">
        <v>9466.33</v>
      </c>
      <c r="AB51" s="146">
        <v>225.031</v>
      </c>
      <c r="AC51" s="146">
        <v>1508.639</v>
      </c>
      <c r="AD51" s="146"/>
      <c r="AE51" s="146"/>
      <c r="AF51" s="146"/>
      <c r="AG51" s="146"/>
      <c r="AH51" s="146">
        <v>7800</v>
      </c>
      <c r="AI51" s="158" t="s">
        <v>278</v>
      </c>
      <c r="AJ51" s="158" t="s">
        <v>279</v>
      </c>
      <c r="AK51" s="158" t="s">
        <v>280</v>
      </c>
    </row>
    <row r="52" s="117" customFormat="1" ht="164" customHeight="1" spans="1:37">
      <c r="A52" s="162">
        <f>MAX($A$11:A51)+1</f>
        <v>36</v>
      </c>
      <c r="B52" s="147" t="s">
        <v>281</v>
      </c>
      <c r="C52" s="143">
        <v>2023</v>
      </c>
      <c r="D52" s="145" t="s">
        <v>282</v>
      </c>
      <c r="E52" s="143" t="s">
        <v>67</v>
      </c>
      <c r="F52" s="145" t="s">
        <v>128</v>
      </c>
      <c r="G52" s="157" t="s">
        <v>283</v>
      </c>
      <c r="H52" s="180" t="s">
        <v>284</v>
      </c>
      <c r="I52" s="153">
        <v>1</v>
      </c>
      <c r="J52" s="146">
        <v>1</v>
      </c>
      <c r="K52" s="146"/>
      <c r="L52" s="146"/>
      <c r="M52" s="146"/>
      <c r="N52" s="146"/>
      <c r="O52" s="146"/>
      <c r="P52" s="146"/>
      <c r="Q52" s="146"/>
      <c r="R52" s="143">
        <v>471</v>
      </c>
      <c r="S52" s="143">
        <v>1818</v>
      </c>
      <c r="T52" s="145" t="s">
        <v>198</v>
      </c>
      <c r="U52" s="190" t="s">
        <v>199</v>
      </c>
      <c r="V52" s="145" t="s">
        <v>198</v>
      </c>
      <c r="W52" s="190" t="s">
        <v>199</v>
      </c>
      <c r="X52" s="190" t="s">
        <v>200</v>
      </c>
      <c r="Y52" s="146">
        <v>5810</v>
      </c>
      <c r="Z52" s="146">
        <v>2400</v>
      </c>
      <c r="AA52" s="146">
        <v>2400</v>
      </c>
      <c r="AB52" s="146"/>
      <c r="AC52" s="146">
        <v>0</v>
      </c>
      <c r="AD52" s="146"/>
      <c r="AE52" s="146"/>
      <c r="AF52" s="146"/>
      <c r="AG52" s="146"/>
      <c r="AH52" s="146">
        <v>3410</v>
      </c>
      <c r="AI52" s="158" t="s">
        <v>285</v>
      </c>
      <c r="AJ52" s="158" t="s">
        <v>286</v>
      </c>
      <c r="AK52" s="158" t="s">
        <v>287</v>
      </c>
    </row>
    <row r="53" s="116" customFormat="1" ht="30" customHeight="1" spans="1:37">
      <c r="A53" s="142" t="s">
        <v>51</v>
      </c>
      <c r="B53" s="140" t="s">
        <v>288</v>
      </c>
      <c r="C53" s="140"/>
      <c r="D53" s="140"/>
      <c r="E53" s="140"/>
      <c r="F53" s="140"/>
      <c r="G53" s="140"/>
      <c r="H53" s="140"/>
      <c r="I53" s="186">
        <f t="shared" ref="I53:Q53" si="18">SUM(I54:I55)</f>
        <v>21</v>
      </c>
      <c r="J53" s="186">
        <f t="shared" si="18"/>
        <v>2</v>
      </c>
      <c r="K53" s="186">
        <f t="shared" si="18"/>
        <v>0</v>
      </c>
      <c r="L53" s="186">
        <f t="shared" si="18"/>
        <v>0</v>
      </c>
      <c r="M53" s="186">
        <f t="shared" si="18"/>
        <v>0</v>
      </c>
      <c r="N53" s="186">
        <f t="shared" si="18"/>
        <v>0</v>
      </c>
      <c r="O53" s="186">
        <f t="shared" si="18"/>
        <v>0</v>
      </c>
      <c r="P53" s="186">
        <f t="shared" si="18"/>
        <v>0</v>
      </c>
      <c r="Q53" s="186">
        <f t="shared" si="18"/>
        <v>0</v>
      </c>
      <c r="R53" s="194"/>
      <c r="S53" s="194"/>
      <c r="T53" s="194"/>
      <c r="U53" s="194"/>
      <c r="V53" s="194"/>
      <c r="W53" s="194"/>
      <c r="X53" s="194"/>
      <c r="Y53" s="201">
        <f t="shared" ref="Y53:AH53" si="19">SUM(Y54:Y55)</f>
        <v>545</v>
      </c>
      <c r="Z53" s="201">
        <f t="shared" si="19"/>
        <v>545</v>
      </c>
      <c r="AA53" s="201">
        <f t="shared" si="19"/>
        <v>224.746995</v>
      </c>
      <c r="AB53" s="201">
        <f t="shared" si="19"/>
        <v>0</v>
      </c>
      <c r="AC53" s="201">
        <f t="shared" si="19"/>
        <v>320.253005</v>
      </c>
      <c r="AD53" s="201">
        <f t="shared" si="19"/>
        <v>0</v>
      </c>
      <c r="AE53" s="201">
        <f t="shared" si="19"/>
        <v>0</v>
      </c>
      <c r="AF53" s="201">
        <f t="shared" si="19"/>
        <v>0</v>
      </c>
      <c r="AG53" s="201">
        <f t="shared" si="19"/>
        <v>0</v>
      </c>
      <c r="AH53" s="201">
        <f t="shared" si="19"/>
        <v>0</v>
      </c>
      <c r="AI53" s="194"/>
      <c r="AJ53" s="194"/>
      <c r="AK53" s="194"/>
    </row>
    <row r="54" s="120" customFormat="1" ht="372" customHeight="1" spans="1:37">
      <c r="A54" s="162">
        <f>MAX($A$11:A53)+1</f>
        <v>37</v>
      </c>
      <c r="B54" s="147" t="s">
        <v>289</v>
      </c>
      <c r="C54" s="163">
        <v>2023</v>
      </c>
      <c r="D54" s="165" t="s">
        <v>290</v>
      </c>
      <c r="E54" s="173" t="s">
        <v>56</v>
      </c>
      <c r="F54" s="181" t="s">
        <v>128</v>
      </c>
      <c r="G54" s="173" t="s">
        <v>291</v>
      </c>
      <c r="H54" s="182" t="s">
        <v>292</v>
      </c>
      <c r="I54" s="189">
        <v>20</v>
      </c>
      <c r="J54" s="174">
        <v>1</v>
      </c>
      <c r="K54" s="189"/>
      <c r="L54" s="189"/>
      <c r="M54" s="189"/>
      <c r="N54" s="189"/>
      <c r="O54" s="189"/>
      <c r="P54" s="189"/>
      <c r="Q54" s="189"/>
      <c r="R54" s="174">
        <v>3088</v>
      </c>
      <c r="S54" s="195">
        <v>12407</v>
      </c>
      <c r="T54" s="195" t="s">
        <v>293</v>
      </c>
      <c r="U54" s="195" t="s">
        <v>294</v>
      </c>
      <c r="V54" s="195" t="s">
        <v>198</v>
      </c>
      <c r="W54" s="195" t="s">
        <v>199</v>
      </c>
      <c r="X54" s="195" t="s">
        <v>200</v>
      </c>
      <c r="Y54" s="146">
        <v>295</v>
      </c>
      <c r="Z54" s="146">
        <v>295</v>
      </c>
      <c r="AA54" s="146">
        <v>0</v>
      </c>
      <c r="AB54" s="189"/>
      <c r="AC54" s="189">
        <v>295</v>
      </c>
      <c r="AD54" s="189"/>
      <c r="AE54" s="189"/>
      <c r="AF54" s="189"/>
      <c r="AG54" s="189"/>
      <c r="AH54" s="189"/>
      <c r="AI54" s="210" t="s">
        <v>295</v>
      </c>
      <c r="AJ54" s="210" t="s">
        <v>296</v>
      </c>
      <c r="AK54" s="210"/>
    </row>
    <row r="55" s="120" customFormat="1" ht="372" customHeight="1" spans="1:37">
      <c r="A55" s="162">
        <f>MAX($A$11:A54)+1</f>
        <v>38</v>
      </c>
      <c r="B55" s="164" t="s">
        <v>297</v>
      </c>
      <c r="C55" s="163">
        <v>2023</v>
      </c>
      <c r="D55" s="164" t="s">
        <v>298</v>
      </c>
      <c r="E55" s="164" t="s">
        <v>170</v>
      </c>
      <c r="F55" s="181" t="s">
        <v>128</v>
      </c>
      <c r="G55" s="164" t="s">
        <v>171</v>
      </c>
      <c r="H55" s="166" t="s">
        <v>299</v>
      </c>
      <c r="I55" s="189">
        <v>1</v>
      </c>
      <c r="J55" s="174">
        <v>1</v>
      </c>
      <c r="K55" s="189"/>
      <c r="L55" s="189"/>
      <c r="M55" s="189"/>
      <c r="N55" s="189"/>
      <c r="O55" s="189"/>
      <c r="P55" s="189"/>
      <c r="Q55" s="189"/>
      <c r="R55" s="157">
        <v>313</v>
      </c>
      <c r="S55" s="157">
        <v>1336</v>
      </c>
      <c r="T55" s="164" t="s">
        <v>173</v>
      </c>
      <c r="U55" s="157" t="s">
        <v>174</v>
      </c>
      <c r="V55" s="157" t="s">
        <v>198</v>
      </c>
      <c r="W55" s="195" t="s">
        <v>199</v>
      </c>
      <c r="X55" s="195" t="s">
        <v>200</v>
      </c>
      <c r="Y55" s="146">
        <v>250</v>
      </c>
      <c r="Z55" s="146">
        <v>250</v>
      </c>
      <c r="AA55" s="146">
        <v>224.746995</v>
      </c>
      <c r="AB55" s="202"/>
      <c r="AC55" s="174">
        <v>25.253005</v>
      </c>
      <c r="AD55" s="189"/>
      <c r="AE55" s="189"/>
      <c r="AF55" s="189"/>
      <c r="AG55" s="189"/>
      <c r="AH55" s="189"/>
      <c r="AI55" s="166" t="s">
        <v>300</v>
      </c>
      <c r="AJ55" s="166" t="s">
        <v>301</v>
      </c>
      <c r="AK55" s="210"/>
    </row>
    <row r="56" s="116" customFormat="1" ht="30" customHeight="1" spans="1:37">
      <c r="A56" s="141" t="s">
        <v>49</v>
      </c>
      <c r="B56" s="140" t="s">
        <v>302</v>
      </c>
      <c r="C56" s="140"/>
      <c r="D56" s="140"/>
      <c r="E56" s="140"/>
      <c r="F56" s="140"/>
      <c r="G56" s="140"/>
      <c r="H56" s="140"/>
      <c r="I56" s="186"/>
      <c r="J56" s="186"/>
      <c r="K56" s="186"/>
      <c r="L56" s="186"/>
      <c r="M56" s="186"/>
      <c r="N56" s="186"/>
      <c r="O56" s="186"/>
      <c r="P56" s="186"/>
      <c r="Q56" s="186"/>
      <c r="R56" s="186"/>
      <c r="S56" s="186"/>
      <c r="T56" s="186"/>
      <c r="U56" s="186"/>
      <c r="V56" s="186"/>
      <c r="W56" s="186"/>
      <c r="X56" s="186"/>
      <c r="Y56" s="183"/>
      <c r="Z56" s="183"/>
      <c r="AA56" s="183"/>
      <c r="AB56" s="183"/>
      <c r="AC56" s="183"/>
      <c r="AD56" s="183"/>
      <c r="AE56" s="183"/>
      <c r="AF56" s="183"/>
      <c r="AG56" s="183"/>
      <c r="AH56" s="183"/>
      <c r="AI56" s="186"/>
      <c r="AJ56" s="186"/>
      <c r="AK56" s="186"/>
    </row>
    <row r="57" s="116" customFormat="1" ht="30" customHeight="1" spans="1:37">
      <c r="A57" s="141" t="s">
        <v>49</v>
      </c>
      <c r="B57" s="140" t="s">
        <v>303</v>
      </c>
      <c r="C57" s="140"/>
      <c r="D57" s="140"/>
      <c r="E57" s="140"/>
      <c r="F57" s="140"/>
      <c r="G57" s="140"/>
      <c r="H57" s="140"/>
      <c r="I57" s="186"/>
      <c r="J57" s="186">
        <f t="shared" ref="I57:Q57" si="20">SUM(J58,J59,J62,J63)</f>
        <v>2</v>
      </c>
      <c r="K57" s="186">
        <f t="shared" si="20"/>
        <v>0</v>
      </c>
      <c r="L57" s="186">
        <f t="shared" si="20"/>
        <v>0</v>
      </c>
      <c r="M57" s="186">
        <f t="shared" si="20"/>
        <v>0</v>
      </c>
      <c r="N57" s="186">
        <f t="shared" si="20"/>
        <v>0</v>
      </c>
      <c r="O57" s="186">
        <f t="shared" si="20"/>
        <v>0</v>
      </c>
      <c r="P57" s="186">
        <f t="shared" si="20"/>
        <v>0</v>
      </c>
      <c r="Q57" s="186">
        <f t="shared" si="20"/>
        <v>0</v>
      </c>
      <c r="R57" s="186"/>
      <c r="S57" s="186"/>
      <c r="T57" s="186"/>
      <c r="U57" s="186"/>
      <c r="V57" s="186"/>
      <c r="W57" s="186"/>
      <c r="X57" s="186"/>
      <c r="Y57" s="183">
        <f t="shared" ref="Y57:AH57" si="21">SUM(Y58,Y59,Y62,Y63)</f>
        <v>2175.766</v>
      </c>
      <c r="Z57" s="183">
        <f t="shared" si="21"/>
        <v>2175.766</v>
      </c>
      <c r="AA57" s="183">
        <f t="shared" si="21"/>
        <v>1034</v>
      </c>
      <c r="AB57" s="183">
        <f t="shared" si="21"/>
        <v>916.735</v>
      </c>
      <c r="AC57" s="183">
        <f t="shared" si="21"/>
        <v>225.031</v>
      </c>
      <c r="AD57" s="183">
        <f t="shared" si="21"/>
        <v>0</v>
      </c>
      <c r="AE57" s="183">
        <f t="shared" si="21"/>
        <v>0</v>
      </c>
      <c r="AF57" s="183">
        <f t="shared" si="21"/>
        <v>0</v>
      </c>
      <c r="AG57" s="183">
        <f t="shared" si="21"/>
        <v>0</v>
      </c>
      <c r="AH57" s="183">
        <f t="shared" si="21"/>
        <v>0</v>
      </c>
      <c r="AI57" s="186"/>
      <c r="AJ57" s="186"/>
      <c r="AK57" s="186"/>
    </row>
    <row r="58" s="116" customFormat="1" ht="30" customHeight="1" spans="1:37">
      <c r="A58" s="142" t="s">
        <v>51</v>
      </c>
      <c r="B58" s="140" t="s">
        <v>304</v>
      </c>
      <c r="C58" s="140"/>
      <c r="D58" s="140"/>
      <c r="E58" s="140"/>
      <c r="F58" s="140"/>
      <c r="G58" s="140"/>
      <c r="H58" s="140"/>
      <c r="I58" s="186"/>
      <c r="J58" s="186"/>
      <c r="K58" s="186"/>
      <c r="L58" s="186"/>
      <c r="M58" s="186"/>
      <c r="N58" s="186"/>
      <c r="O58" s="186"/>
      <c r="P58" s="186"/>
      <c r="Q58" s="186"/>
      <c r="R58" s="186"/>
      <c r="S58" s="186"/>
      <c r="T58" s="186"/>
      <c r="U58" s="186"/>
      <c r="V58" s="186"/>
      <c r="W58" s="186"/>
      <c r="X58" s="186"/>
      <c r="Y58" s="183"/>
      <c r="Z58" s="183"/>
      <c r="AA58" s="183"/>
      <c r="AB58" s="183"/>
      <c r="AC58" s="183"/>
      <c r="AD58" s="183"/>
      <c r="AE58" s="183"/>
      <c r="AF58" s="183"/>
      <c r="AG58" s="183"/>
      <c r="AH58" s="183"/>
      <c r="AI58" s="186"/>
      <c r="AJ58" s="186"/>
      <c r="AK58" s="186"/>
    </row>
    <row r="59" s="116" customFormat="1" ht="30" customHeight="1" spans="1:37">
      <c r="A59" s="142" t="s">
        <v>51</v>
      </c>
      <c r="B59" s="140" t="s">
        <v>305</v>
      </c>
      <c r="C59" s="140"/>
      <c r="D59" s="140"/>
      <c r="E59" s="140"/>
      <c r="F59" s="140"/>
      <c r="G59" s="140"/>
      <c r="H59" s="140"/>
      <c r="I59" s="186">
        <f t="shared" ref="I59:Q59" si="22">SUM(I60:I61)</f>
        <v>53200</v>
      </c>
      <c r="J59" s="186">
        <f t="shared" si="22"/>
        <v>2</v>
      </c>
      <c r="K59" s="186">
        <f t="shared" si="22"/>
        <v>0</v>
      </c>
      <c r="L59" s="186">
        <f t="shared" si="22"/>
        <v>0</v>
      </c>
      <c r="M59" s="186">
        <f t="shared" si="22"/>
        <v>0</v>
      </c>
      <c r="N59" s="186">
        <f t="shared" si="22"/>
        <v>0</v>
      </c>
      <c r="O59" s="186">
        <f t="shared" si="22"/>
        <v>0</v>
      </c>
      <c r="P59" s="186">
        <f t="shared" si="22"/>
        <v>0</v>
      </c>
      <c r="Q59" s="186">
        <f t="shared" si="22"/>
        <v>0</v>
      </c>
      <c r="R59" s="186"/>
      <c r="S59" s="186"/>
      <c r="T59" s="186"/>
      <c r="U59" s="186"/>
      <c r="V59" s="186"/>
      <c r="W59" s="186"/>
      <c r="X59" s="186"/>
      <c r="Y59" s="183">
        <f t="shared" ref="Y59:AH59" si="23">SUM(Y60:Y61)</f>
        <v>2175.766</v>
      </c>
      <c r="Z59" s="183">
        <f t="shared" si="23"/>
        <v>2175.766</v>
      </c>
      <c r="AA59" s="183">
        <f t="shared" si="23"/>
        <v>1034</v>
      </c>
      <c r="AB59" s="183">
        <f t="shared" si="23"/>
        <v>916.735</v>
      </c>
      <c r="AC59" s="183">
        <f t="shared" si="23"/>
        <v>225.031</v>
      </c>
      <c r="AD59" s="183">
        <f t="shared" si="23"/>
        <v>0</v>
      </c>
      <c r="AE59" s="183">
        <f t="shared" si="23"/>
        <v>0</v>
      </c>
      <c r="AF59" s="183">
        <f t="shared" si="23"/>
        <v>0</v>
      </c>
      <c r="AG59" s="183">
        <f t="shared" si="23"/>
        <v>0</v>
      </c>
      <c r="AH59" s="183">
        <f t="shared" si="23"/>
        <v>0</v>
      </c>
      <c r="AI59" s="186"/>
      <c r="AJ59" s="186"/>
      <c r="AK59" s="186"/>
    </row>
    <row r="60" s="121" customFormat="1" ht="182" customHeight="1" spans="1:37">
      <c r="A60" s="174">
        <f>MAX($A$11:A59)+1</f>
        <v>39</v>
      </c>
      <c r="B60" s="147" t="s">
        <v>306</v>
      </c>
      <c r="C60" s="183">
        <v>2023</v>
      </c>
      <c r="D60" s="177" t="s">
        <v>307</v>
      </c>
      <c r="E60" s="165" t="s">
        <v>170</v>
      </c>
      <c r="F60" s="177" t="s">
        <v>308</v>
      </c>
      <c r="G60" s="177" t="s">
        <v>309</v>
      </c>
      <c r="H60" s="177" t="s">
        <v>310</v>
      </c>
      <c r="I60" s="165">
        <v>47000</v>
      </c>
      <c r="J60" s="165">
        <v>1</v>
      </c>
      <c r="K60" s="165"/>
      <c r="L60" s="165"/>
      <c r="M60" s="165"/>
      <c r="N60" s="165"/>
      <c r="O60" s="165"/>
      <c r="P60" s="165"/>
      <c r="Q60" s="165"/>
      <c r="R60" s="165">
        <v>28000</v>
      </c>
      <c r="S60" s="165">
        <v>98000</v>
      </c>
      <c r="T60" s="196" t="s">
        <v>311</v>
      </c>
      <c r="U60" s="177" t="s">
        <v>312</v>
      </c>
      <c r="V60" s="196" t="s">
        <v>311</v>
      </c>
      <c r="W60" s="177" t="s">
        <v>312</v>
      </c>
      <c r="X60" s="197" t="s">
        <v>62</v>
      </c>
      <c r="Y60" s="146">
        <v>1516.946</v>
      </c>
      <c r="Z60" s="146">
        <v>1516.946</v>
      </c>
      <c r="AA60" s="146">
        <v>1034</v>
      </c>
      <c r="AB60" s="165">
        <v>257.915</v>
      </c>
      <c r="AC60" s="165">
        <v>225.031</v>
      </c>
      <c r="AD60" s="165"/>
      <c r="AE60" s="165"/>
      <c r="AF60" s="165"/>
      <c r="AG60" s="165"/>
      <c r="AH60" s="165"/>
      <c r="AI60" s="177" t="s">
        <v>313</v>
      </c>
      <c r="AJ60" s="177" t="s">
        <v>313</v>
      </c>
      <c r="AK60" s="177"/>
    </row>
    <row r="61" s="121" customFormat="1" ht="408" customHeight="1" spans="1:37">
      <c r="A61" s="174">
        <f>MAX($A$11:A60)+1</f>
        <v>40</v>
      </c>
      <c r="B61" s="147" t="s">
        <v>314</v>
      </c>
      <c r="C61" s="183">
        <v>2023</v>
      </c>
      <c r="D61" s="177" t="s">
        <v>315</v>
      </c>
      <c r="E61" s="165" t="s">
        <v>56</v>
      </c>
      <c r="F61" s="145" t="s">
        <v>316</v>
      </c>
      <c r="G61" s="177" t="s">
        <v>317</v>
      </c>
      <c r="H61" s="177" t="s">
        <v>318</v>
      </c>
      <c r="I61" s="165">
        <f>4700+1500</f>
        <v>6200</v>
      </c>
      <c r="J61" s="165">
        <v>1</v>
      </c>
      <c r="K61" s="165"/>
      <c r="L61" s="165"/>
      <c r="M61" s="165"/>
      <c r="N61" s="165"/>
      <c r="O61" s="165"/>
      <c r="P61" s="165"/>
      <c r="Q61" s="165"/>
      <c r="R61" s="165">
        <v>70</v>
      </c>
      <c r="S61" s="165">
        <v>275</v>
      </c>
      <c r="T61" s="196" t="s">
        <v>319</v>
      </c>
      <c r="U61" s="177" t="s">
        <v>320</v>
      </c>
      <c r="V61" s="196" t="s">
        <v>311</v>
      </c>
      <c r="W61" s="177" t="s">
        <v>312</v>
      </c>
      <c r="X61" s="197" t="s">
        <v>62</v>
      </c>
      <c r="Y61" s="146">
        <v>658.82</v>
      </c>
      <c r="Z61" s="146">
        <v>658.82</v>
      </c>
      <c r="AA61" s="146">
        <v>0</v>
      </c>
      <c r="AB61" s="165">
        <v>658.82</v>
      </c>
      <c r="AC61" s="165">
        <v>0</v>
      </c>
      <c r="AD61" s="165"/>
      <c r="AE61" s="165"/>
      <c r="AF61" s="165"/>
      <c r="AG61" s="165"/>
      <c r="AH61" s="165"/>
      <c r="AI61" s="211" t="s">
        <v>321</v>
      </c>
      <c r="AJ61" s="212" t="s">
        <v>322</v>
      </c>
      <c r="AK61" s="177"/>
    </row>
    <row r="62" s="116" customFormat="1" ht="30" customHeight="1" spans="1:37">
      <c r="A62" s="142" t="s">
        <v>51</v>
      </c>
      <c r="B62" s="140" t="s">
        <v>323</v>
      </c>
      <c r="C62" s="140"/>
      <c r="D62" s="140"/>
      <c r="E62" s="140"/>
      <c r="F62" s="140"/>
      <c r="G62" s="140"/>
      <c r="H62" s="140"/>
      <c r="I62" s="186"/>
      <c r="J62" s="186"/>
      <c r="K62" s="186"/>
      <c r="L62" s="186"/>
      <c r="M62" s="186"/>
      <c r="N62" s="186"/>
      <c r="O62" s="186"/>
      <c r="P62" s="186"/>
      <c r="Q62" s="186"/>
      <c r="R62" s="186"/>
      <c r="S62" s="186"/>
      <c r="T62" s="186"/>
      <c r="U62" s="186"/>
      <c r="V62" s="186"/>
      <c r="W62" s="186"/>
      <c r="X62" s="186"/>
      <c r="Y62" s="183"/>
      <c r="Z62" s="183"/>
      <c r="AA62" s="183"/>
      <c r="AB62" s="183"/>
      <c r="AC62" s="183"/>
      <c r="AD62" s="183"/>
      <c r="AE62" s="183"/>
      <c r="AF62" s="183"/>
      <c r="AG62" s="183"/>
      <c r="AH62" s="183"/>
      <c r="AI62" s="186"/>
      <c r="AJ62" s="186"/>
      <c r="AK62" s="186"/>
    </row>
    <row r="63" s="116" customFormat="1" ht="51" customHeight="1" spans="1:37">
      <c r="A63" s="142" t="s">
        <v>51</v>
      </c>
      <c r="B63" s="140" t="s">
        <v>324</v>
      </c>
      <c r="C63" s="140"/>
      <c r="D63" s="140"/>
      <c r="E63" s="140"/>
      <c r="F63" s="140"/>
      <c r="G63" s="140"/>
      <c r="H63" s="140"/>
      <c r="I63" s="186"/>
      <c r="J63" s="186"/>
      <c r="K63" s="186"/>
      <c r="L63" s="186"/>
      <c r="M63" s="186"/>
      <c r="N63" s="186"/>
      <c r="O63" s="186"/>
      <c r="P63" s="186"/>
      <c r="Q63" s="186"/>
      <c r="R63" s="186"/>
      <c r="S63" s="186"/>
      <c r="T63" s="186"/>
      <c r="U63" s="186"/>
      <c r="V63" s="186"/>
      <c r="W63" s="186"/>
      <c r="X63" s="186"/>
      <c r="Y63" s="183"/>
      <c r="Z63" s="183"/>
      <c r="AA63" s="183"/>
      <c r="AB63" s="183"/>
      <c r="AC63" s="183"/>
      <c r="AD63" s="183"/>
      <c r="AE63" s="183"/>
      <c r="AF63" s="183"/>
      <c r="AG63" s="183"/>
      <c r="AH63" s="183"/>
      <c r="AI63" s="186"/>
      <c r="AJ63" s="186"/>
      <c r="AK63" s="186"/>
    </row>
    <row r="64" s="116" customFormat="1" ht="30" customHeight="1" spans="1:37">
      <c r="A64" s="141" t="s">
        <v>49</v>
      </c>
      <c r="B64" s="140" t="s">
        <v>325</v>
      </c>
      <c r="C64" s="140"/>
      <c r="D64" s="140"/>
      <c r="E64" s="140"/>
      <c r="F64" s="140"/>
      <c r="G64" s="140"/>
      <c r="H64" s="140"/>
      <c r="I64" s="186"/>
      <c r="J64" s="186"/>
      <c r="K64" s="186"/>
      <c r="L64" s="186"/>
      <c r="M64" s="186"/>
      <c r="N64" s="186"/>
      <c r="O64" s="186"/>
      <c r="P64" s="186"/>
      <c r="Q64" s="186"/>
      <c r="R64" s="186"/>
      <c r="S64" s="186"/>
      <c r="T64" s="186"/>
      <c r="U64" s="186"/>
      <c r="V64" s="186"/>
      <c r="W64" s="186"/>
      <c r="X64" s="186"/>
      <c r="Y64" s="183"/>
      <c r="Z64" s="183"/>
      <c r="AA64" s="183"/>
      <c r="AB64" s="183"/>
      <c r="AC64" s="183"/>
      <c r="AD64" s="183"/>
      <c r="AE64" s="183"/>
      <c r="AF64" s="183"/>
      <c r="AG64" s="183"/>
      <c r="AH64" s="183"/>
      <c r="AI64" s="186"/>
      <c r="AJ64" s="186"/>
      <c r="AK64" s="186"/>
    </row>
    <row r="65" s="116" customFormat="1" ht="30" customHeight="1" spans="1:37">
      <c r="A65" s="141" t="s">
        <v>49</v>
      </c>
      <c r="B65" s="140" t="s">
        <v>326</v>
      </c>
      <c r="C65" s="140"/>
      <c r="D65" s="140"/>
      <c r="E65" s="140"/>
      <c r="F65" s="140"/>
      <c r="G65" s="140"/>
      <c r="H65" s="140"/>
      <c r="I65" s="186"/>
      <c r="J65" s="186"/>
      <c r="K65" s="186"/>
      <c r="L65" s="186"/>
      <c r="M65" s="186"/>
      <c r="N65" s="186"/>
      <c r="O65" s="186"/>
      <c r="P65" s="186"/>
      <c r="Q65" s="186"/>
      <c r="R65" s="186"/>
      <c r="S65" s="186"/>
      <c r="T65" s="186"/>
      <c r="U65" s="186"/>
      <c r="V65" s="186"/>
      <c r="W65" s="186"/>
      <c r="X65" s="186"/>
      <c r="Y65" s="183"/>
      <c r="Z65" s="183"/>
      <c r="AA65" s="183"/>
      <c r="AB65" s="183"/>
      <c r="AC65" s="183"/>
      <c r="AD65" s="183"/>
      <c r="AE65" s="183"/>
      <c r="AF65" s="183"/>
      <c r="AG65" s="183"/>
      <c r="AH65" s="183"/>
      <c r="AI65" s="186"/>
      <c r="AJ65" s="186"/>
      <c r="AK65" s="186"/>
    </row>
    <row r="66" s="116" customFormat="1" ht="51" customHeight="1" spans="1:37">
      <c r="A66" s="141" t="s">
        <v>49</v>
      </c>
      <c r="B66" s="140" t="s">
        <v>327</v>
      </c>
      <c r="C66" s="140"/>
      <c r="D66" s="140"/>
      <c r="E66" s="140"/>
      <c r="F66" s="140"/>
      <c r="G66" s="140"/>
      <c r="H66" s="140"/>
      <c r="I66" s="186"/>
      <c r="J66" s="186"/>
      <c r="K66" s="186"/>
      <c r="L66" s="186"/>
      <c r="M66" s="186"/>
      <c r="N66" s="186"/>
      <c r="O66" s="186"/>
      <c r="P66" s="186"/>
      <c r="Q66" s="186"/>
      <c r="R66" s="186"/>
      <c r="S66" s="186"/>
      <c r="T66" s="186"/>
      <c r="U66" s="186"/>
      <c r="V66" s="186"/>
      <c r="W66" s="186"/>
      <c r="X66" s="186"/>
      <c r="Y66" s="183"/>
      <c r="Z66" s="183"/>
      <c r="AA66" s="183"/>
      <c r="AB66" s="183"/>
      <c r="AC66" s="183"/>
      <c r="AD66" s="183"/>
      <c r="AE66" s="183"/>
      <c r="AF66" s="183"/>
      <c r="AG66" s="183"/>
      <c r="AH66" s="183"/>
      <c r="AI66" s="186"/>
      <c r="AJ66" s="186"/>
      <c r="AK66" s="186"/>
    </row>
    <row r="67" s="116" customFormat="1" ht="30" customHeight="1" spans="1:37">
      <c r="A67" s="141" t="s">
        <v>47</v>
      </c>
      <c r="B67" s="140" t="s">
        <v>328</v>
      </c>
      <c r="C67" s="140"/>
      <c r="D67" s="140"/>
      <c r="E67" s="140"/>
      <c r="F67" s="140"/>
      <c r="G67" s="140"/>
      <c r="H67" s="140"/>
      <c r="I67" s="186"/>
      <c r="J67" s="186">
        <f t="shared" ref="I67:Q67" si="24">J68+J69+J70+J73</f>
        <v>2</v>
      </c>
      <c r="K67" s="186">
        <f t="shared" si="24"/>
        <v>0</v>
      </c>
      <c r="L67" s="186">
        <f t="shared" si="24"/>
        <v>0</v>
      </c>
      <c r="M67" s="186">
        <f t="shared" si="24"/>
        <v>0</v>
      </c>
      <c r="N67" s="186">
        <f t="shared" si="24"/>
        <v>0</v>
      </c>
      <c r="O67" s="186">
        <f t="shared" si="24"/>
        <v>0</v>
      </c>
      <c r="P67" s="186">
        <f t="shared" si="24"/>
        <v>0</v>
      </c>
      <c r="Q67" s="186">
        <f t="shared" si="24"/>
        <v>0</v>
      </c>
      <c r="R67" s="186"/>
      <c r="S67" s="186"/>
      <c r="T67" s="186"/>
      <c r="U67" s="186"/>
      <c r="V67" s="186"/>
      <c r="W67" s="186"/>
      <c r="X67" s="186"/>
      <c r="Y67" s="183">
        <f t="shared" ref="Y67:AH67" si="25">Y68+Y69+Y70+Y73</f>
        <v>408</v>
      </c>
      <c r="Z67" s="183">
        <f t="shared" si="25"/>
        <v>408</v>
      </c>
      <c r="AA67" s="183">
        <f t="shared" si="25"/>
        <v>284</v>
      </c>
      <c r="AB67" s="183">
        <f t="shared" si="25"/>
        <v>124</v>
      </c>
      <c r="AC67" s="183">
        <f t="shared" si="25"/>
        <v>0</v>
      </c>
      <c r="AD67" s="183">
        <f t="shared" si="25"/>
        <v>0</v>
      </c>
      <c r="AE67" s="183">
        <f t="shared" si="25"/>
        <v>0</v>
      </c>
      <c r="AF67" s="183">
        <f t="shared" si="25"/>
        <v>0</v>
      </c>
      <c r="AG67" s="183">
        <f t="shared" si="25"/>
        <v>0</v>
      </c>
      <c r="AH67" s="183">
        <f t="shared" si="25"/>
        <v>0</v>
      </c>
      <c r="AI67" s="186"/>
      <c r="AJ67" s="186"/>
      <c r="AK67" s="186"/>
    </row>
    <row r="68" s="116" customFormat="1" ht="47" customHeight="1" spans="1:37">
      <c r="A68" s="141" t="s">
        <v>49</v>
      </c>
      <c r="B68" s="140" t="s">
        <v>329</v>
      </c>
      <c r="C68" s="140"/>
      <c r="D68" s="140"/>
      <c r="E68" s="140"/>
      <c r="F68" s="140"/>
      <c r="G68" s="140"/>
      <c r="H68" s="140"/>
      <c r="I68" s="186"/>
      <c r="J68" s="186"/>
      <c r="K68" s="186"/>
      <c r="L68" s="186"/>
      <c r="M68" s="186"/>
      <c r="N68" s="186"/>
      <c r="O68" s="186"/>
      <c r="P68" s="186"/>
      <c r="Q68" s="186"/>
      <c r="R68" s="186"/>
      <c r="S68" s="186"/>
      <c r="T68" s="186"/>
      <c r="U68" s="186"/>
      <c r="V68" s="186"/>
      <c r="W68" s="186"/>
      <c r="X68" s="186"/>
      <c r="Y68" s="183"/>
      <c r="Z68" s="183"/>
      <c r="AA68" s="183"/>
      <c r="AB68" s="183"/>
      <c r="AC68" s="183"/>
      <c r="AD68" s="183"/>
      <c r="AE68" s="183"/>
      <c r="AF68" s="183"/>
      <c r="AG68" s="183"/>
      <c r="AH68" s="183"/>
      <c r="AI68" s="186"/>
      <c r="AJ68" s="186"/>
      <c r="AK68" s="186"/>
    </row>
    <row r="69" s="116" customFormat="1" ht="30" customHeight="1" spans="1:37">
      <c r="A69" s="141" t="s">
        <v>49</v>
      </c>
      <c r="B69" s="140" t="s">
        <v>330</v>
      </c>
      <c r="C69" s="140"/>
      <c r="D69" s="140"/>
      <c r="E69" s="140"/>
      <c r="F69" s="140"/>
      <c r="G69" s="140"/>
      <c r="H69" s="140"/>
      <c r="I69" s="186"/>
      <c r="J69" s="186"/>
      <c r="K69" s="186"/>
      <c r="L69" s="186"/>
      <c r="M69" s="186"/>
      <c r="N69" s="186"/>
      <c r="O69" s="186"/>
      <c r="P69" s="186"/>
      <c r="Q69" s="186"/>
      <c r="R69" s="186"/>
      <c r="S69" s="186"/>
      <c r="T69" s="186"/>
      <c r="U69" s="186"/>
      <c r="V69" s="186"/>
      <c r="W69" s="186"/>
      <c r="X69" s="186"/>
      <c r="Y69" s="183"/>
      <c r="Z69" s="183"/>
      <c r="AA69" s="183"/>
      <c r="AB69" s="183"/>
      <c r="AC69" s="183"/>
      <c r="AD69" s="183"/>
      <c r="AE69" s="183"/>
      <c r="AF69" s="183"/>
      <c r="AG69" s="183"/>
      <c r="AH69" s="183"/>
      <c r="AI69" s="186"/>
      <c r="AJ69" s="186"/>
      <c r="AK69" s="186"/>
    </row>
    <row r="70" s="116" customFormat="1" ht="30" customHeight="1" spans="1:37">
      <c r="A70" s="141" t="s">
        <v>49</v>
      </c>
      <c r="B70" s="140" t="s">
        <v>331</v>
      </c>
      <c r="C70" s="140"/>
      <c r="D70" s="140"/>
      <c r="E70" s="140"/>
      <c r="F70" s="140"/>
      <c r="G70" s="140"/>
      <c r="H70" s="140"/>
      <c r="I70" s="186">
        <f t="shared" ref="I70:Q70" si="26">SUM(I71:I72)</f>
        <v>3400</v>
      </c>
      <c r="J70" s="186">
        <f t="shared" si="26"/>
        <v>2</v>
      </c>
      <c r="K70" s="186">
        <f t="shared" si="26"/>
        <v>0</v>
      </c>
      <c r="L70" s="186">
        <f t="shared" si="26"/>
        <v>0</v>
      </c>
      <c r="M70" s="186">
        <f t="shared" si="26"/>
        <v>0</v>
      </c>
      <c r="N70" s="186">
        <f t="shared" si="26"/>
        <v>0</v>
      </c>
      <c r="O70" s="186">
        <f t="shared" si="26"/>
        <v>0</v>
      </c>
      <c r="P70" s="186">
        <f t="shared" si="26"/>
        <v>0</v>
      </c>
      <c r="Q70" s="186">
        <f t="shared" si="26"/>
        <v>0</v>
      </c>
      <c r="R70" s="186"/>
      <c r="S70" s="186"/>
      <c r="T70" s="186"/>
      <c r="U70" s="186"/>
      <c r="V70" s="186"/>
      <c r="W70" s="186"/>
      <c r="X70" s="186"/>
      <c r="Y70" s="183">
        <f t="shared" ref="Y70:AH70" si="27">SUM(Y71:Y72)</f>
        <v>408</v>
      </c>
      <c r="Z70" s="183">
        <f t="shared" si="27"/>
        <v>408</v>
      </c>
      <c r="AA70" s="183">
        <f t="shared" si="27"/>
        <v>284</v>
      </c>
      <c r="AB70" s="183">
        <f t="shared" si="27"/>
        <v>124</v>
      </c>
      <c r="AC70" s="183">
        <f t="shared" si="27"/>
        <v>0</v>
      </c>
      <c r="AD70" s="183">
        <f t="shared" si="27"/>
        <v>0</v>
      </c>
      <c r="AE70" s="183">
        <f t="shared" si="27"/>
        <v>0</v>
      </c>
      <c r="AF70" s="183">
        <f t="shared" si="27"/>
        <v>0</v>
      </c>
      <c r="AG70" s="183">
        <f t="shared" si="27"/>
        <v>0</v>
      </c>
      <c r="AH70" s="183">
        <f t="shared" si="27"/>
        <v>0</v>
      </c>
      <c r="AI70" s="186"/>
      <c r="AJ70" s="186"/>
      <c r="AK70" s="186"/>
    </row>
    <row r="71" s="121" customFormat="1" ht="140" customHeight="1" spans="1:37">
      <c r="A71" s="173">
        <f>MAX($A$11:A70)+1</f>
        <v>41</v>
      </c>
      <c r="B71" s="147" t="s">
        <v>332</v>
      </c>
      <c r="C71" s="163">
        <v>2023</v>
      </c>
      <c r="D71" s="175" t="s">
        <v>333</v>
      </c>
      <c r="E71" s="176" t="s">
        <v>56</v>
      </c>
      <c r="F71" s="177" t="s">
        <v>185</v>
      </c>
      <c r="G71" s="177" t="s">
        <v>334</v>
      </c>
      <c r="H71" s="177" t="s">
        <v>335</v>
      </c>
      <c r="I71" s="165">
        <v>400</v>
      </c>
      <c r="J71" s="165">
        <v>1</v>
      </c>
      <c r="K71" s="165"/>
      <c r="L71" s="165"/>
      <c r="M71" s="165"/>
      <c r="N71" s="165"/>
      <c r="O71" s="165"/>
      <c r="P71" s="165"/>
      <c r="Q71" s="165"/>
      <c r="R71" s="165">
        <v>20</v>
      </c>
      <c r="S71" s="165">
        <v>82</v>
      </c>
      <c r="T71" s="165" t="s">
        <v>336</v>
      </c>
      <c r="U71" s="165" t="s">
        <v>337</v>
      </c>
      <c r="V71" s="193" t="s">
        <v>60</v>
      </c>
      <c r="W71" s="193" t="s">
        <v>61</v>
      </c>
      <c r="X71" s="165" t="s">
        <v>62</v>
      </c>
      <c r="Y71" s="146">
        <v>101</v>
      </c>
      <c r="Z71" s="146">
        <v>101</v>
      </c>
      <c r="AA71" s="146">
        <v>101</v>
      </c>
      <c r="AB71" s="165"/>
      <c r="AC71" s="165">
        <v>0</v>
      </c>
      <c r="AD71" s="165"/>
      <c r="AE71" s="165"/>
      <c r="AF71" s="165"/>
      <c r="AG71" s="165"/>
      <c r="AH71" s="165"/>
      <c r="AI71" s="207" t="s">
        <v>338</v>
      </c>
      <c r="AJ71" s="207" t="s">
        <v>339</v>
      </c>
      <c r="AK71" s="207"/>
    </row>
    <row r="72" s="121" customFormat="1" ht="140" customHeight="1" spans="1:37">
      <c r="A72" s="173">
        <f>MAX($A$11:A71)+1</f>
        <v>42</v>
      </c>
      <c r="B72" s="147" t="s">
        <v>340</v>
      </c>
      <c r="C72" s="163">
        <v>2023</v>
      </c>
      <c r="D72" s="175" t="s">
        <v>341</v>
      </c>
      <c r="E72" s="176" t="s">
        <v>56</v>
      </c>
      <c r="F72" s="177" t="s">
        <v>185</v>
      </c>
      <c r="G72" s="177" t="s">
        <v>342</v>
      </c>
      <c r="H72" s="177" t="s">
        <v>343</v>
      </c>
      <c r="I72" s="165">
        <v>3000</v>
      </c>
      <c r="J72" s="165">
        <v>1</v>
      </c>
      <c r="K72" s="165"/>
      <c r="L72" s="165"/>
      <c r="M72" s="165"/>
      <c r="N72" s="165"/>
      <c r="O72" s="165"/>
      <c r="P72" s="165"/>
      <c r="Q72" s="165"/>
      <c r="R72" s="165">
        <v>70</v>
      </c>
      <c r="S72" s="165">
        <v>300</v>
      </c>
      <c r="T72" s="165" t="s">
        <v>344</v>
      </c>
      <c r="U72" s="165" t="s">
        <v>345</v>
      </c>
      <c r="V72" s="193" t="s">
        <v>60</v>
      </c>
      <c r="W72" s="193" t="s">
        <v>61</v>
      </c>
      <c r="X72" s="165" t="s">
        <v>62</v>
      </c>
      <c r="Y72" s="146">
        <v>307</v>
      </c>
      <c r="Z72" s="146">
        <v>307</v>
      </c>
      <c r="AA72" s="146">
        <v>183</v>
      </c>
      <c r="AB72" s="165">
        <v>124</v>
      </c>
      <c r="AC72" s="165">
        <v>0</v>
      </c>
      <c r="AD72" s="165"/>
      <c r="AE72" s="165"/>
      <c r="AF72" s="165"/>
      <c r="AG72" s="165"/>
      <c r="AH72" s="165"/>
      <c r="AI72" s="207" t="s">
        <v>346</v>
      </c>
      <c r="AJ72" s="207" t="s">
        <v>347</v>
      </c>
      <c r="AK72" s="207"/>
    </row>
    <row r="73" s="116" customFormat="1" ht="30" customHeight="1" spans="1:37">
      <c r="A73" s="141" t="s">
        <v>49</v>
      </c>
      <c r="B73" s="140" t="s">
        <v>348</v>
      </c>
      <c r="C73" s="140"/>
      <c r="D73" s="140"/>
      <c r="E73" s="140"/>
      <c r="F73" s="140"/>
      <c r="G73" s="140"/>
      <c r="H73" s="140"/>
      <c r="I73" s="186"/>
      <c r="J73" s="186"/>
      <c r="K73" s="186"/>
      <c r="L73" s="186"/>
      <c r="M73" s="186"/>
      <c r="N73" s="186"/>
      <c r="O73" s="186"/>
      <c r="P73" s="186"/>
      <c r="Q73" s="186"/>
      <c r="R73" s="186"/>
      <c r="S73" s="186"/>
      <c r="T73" s="186"/>
      <c r="U73" s="186"/>
      <c r="V73" s="186"/>
      <c r="W73" s="186"/>
      <c r="X73" s="186"/>
      <c r="Y73" s="183"/>
      <c r="Z73" s="183"/>
      <c r="AA73" s="183"/>
      <c r="AB73" s="183"/>
      <c r="AC73" s="183"/>
      <c r="AD73" s="183"/>
      <c r="AE73" s="183"/>
      <c r="AF73" s="183"/>
      <c r="AG73" s="183"/>
      <c r="AH73" s="183"/>
      <c r="AI73" s="186"/>
      <c r="AJ73" s="186"/>
      <c r="AK73" s="186"/>
    </row>
    <row r="74" s="116" customFormat="1" ht="30" customHeight="1" spans="1:37">
      <c r="A74" s="141" t="s">
        <v>47</v>
      </c>
      <c r="B74" s="140" t="s">
        <v>349</v>
      </c>
      <c r="C74" s="140"/>
      <c r="D74" s="140"/>
      <c r="E74" s="140"/>
      <c r="F74" s="140"/>
      <c r="G74" s="140"/>
      <c r="H74" s="140"/>
      <c r="I74" s="186"/>
      <c r="J74" s="186">
        <f t="shared" ref="I74:Q74" si="28">J75+J88+J94+J95+J96+J97+J98</f>
        <v>13</v>
      </c>
      <c r="K74" s="186">
        <f t="shared" si="28"/>
        <v>0</v>
      </c>
      <c r="L74" s="186">
        <f t="shared" si="28"/>
        <v>0</v>
      </c>
      <c r="M74" s="186">
        <f t="shared" si="28"/>
        <v>0</v>
      </c>
      <c r="N74" s="186">
        <f t="shared" si="28"/>
        <v>0</v>
      </c>
      <c r="O74" s="186">
        <f t="shared" si="28"/>
        <v>0</v>
      </c>
      <c r="P74" s="186">
        <f t="shared" si="28"/>
        <v>0</v>
      </c>
      <c r="Q74" s="186">
        <f t="shared" si="28"/>
        <v>0</v>
      </c>
      <c r="R74" s="186"/>
      <c r="S74" s="186"/>
      <c r="T74" s="186"/>
      <c r="U74" s="186"/>
      <c r="V74" s="186"/>
      <c r="W74" s="186"/>
      <c r="X74" s="186"/>
      <c r="Y74" s="183">
        <f t="shared" ref="Y74:AH74" si="29">Y75+Y88+Y94+Y95+Y96+Y97+Y98</f>
        <v>86232</v>
      </c>
      <c r="Z74" s="183">
        <f t="shared" si="29"/>
        <v>74232</v>
      </c>
      <c r="AA74" s="183">
        <f t="shared" si="29"/>
        <v>5629.306404</v>
      </c>
      <c r="AB74" s="183">
        <f t="shared" si="29"/>
        <v>8212.234</v>
      </c>
      <c r="AC74" s="183">
        <f t="shared" si="29"/>
        <v>19390.459596</v>
      </c>
      <c r="AD74" s="183">
        <f t="shared" si="29"/>
        <v>41000</v>
      </c>
      <c r="AE74" s="183">
        <f t="shared" si="29"/>
        <v>0</v>
      </c>
      <c r="AF74" s="183">
        <f t="shared" si="29"/>
        <v>0</v>
      </c>
      <c r="AG74" s="183">
        <f t="shared" si="29"/>
        <v>0</v>
      </c>
      <c r="AH74" s="183">
        <f t="shared" si="29"/>
        <v>12000</v>
      </c>
      <c r="AI74" s="186"/>
      <c r="AJ74" s="186"/>
      <c r="AK74" s="186"/>
    </row>
    <row r="75" s="116" customFormat="1" ht="30" customHeight="1" spans="1:37">
      <c r="A75" s="141" t="s">
        <v>49</v>
      </c>
      <c r="B75" s="140" t="s">
        <v>350</v>
      </c>
      <c r="C75" s="140"/>
      <c r="D75" s="140"/>
      <c r="E75" s="140"/>
      <c r="F75" s="140"/>
      <c r="G75" s="140"/>
      <c r="H75" s="140"/>
      <c r="I75" s="186"/>
      <c r="J75" s="186">
        <f t="shared" ref="I75:Q75" si="30">J76+J77+J78+J87</f>
        <v>8</v>
      </c>
      <c r="K75" s="186">
        <f t="shared" si="30"/>
        <v>0</v>
      </c>
      <c r="L75" s="186">
        <f t="shared" si="30"/>
        <v>0</v>
      </c>
      <c r="M75" s="186">
        <f t="shared" si="30"/>
        <v>0</v>
      </c>
      <c r="N75" s="186">
        <f t="shared" si="30"/>
        <v>0</v>
      </c>
      <c r="O75" s="186">
        <f t="shared" si="30"/>
        <v>0</v>
      </c>
      <c r="P75" s="186">
        <f t="shared" si="30"/>
        <v>0</v>
      </c>
      <c r="Q75" s="186">
        <f t="shared" si="30"/>
        <v>0</v>
      </c>
      <c r="R75" s="186"/>
      <c r="S75" s="186"/>
      <c r="T75" s="186"/>
      <c r="U75" s="186"/>
      <c r="V75" s="186"/>
      <c r="W75" s="186"/>
      <c r="X75" s="186"/>
      <c r="Y75" s="183">
        <f t="shared" ref="Y75:AH75" si="31">Y76+Y77+Y78+Y87</f>
        <v>4732</v>
      </c>
      <c r="Z75" s="183">
        <f t="shared" si="31"/>
        <v>4732</v>
      </c>
      <c r="AA75" s="183">
        <f t="shared" si="31"/>
        <v>0</v>
      </c>
      <c r="AB75" s="183">
        <f t="shared" si="31"/>
        <v>0</v>
      </c>
      <c r="AC75" s="183">
        <f t="shared" si="31"/>
        <v>1732</v>
      </c>
      <c r="AD75" s="183">
        <f t="shared" si="31"/>
        <v>3000</v>
      </c>
      <c r="AE75" s="183">
        <f t="shared" si="31"/>
        <v>0</v>
      </c>
      <c r="AF75" s="183">
        <f t="shared" si="31"/>
        <v>0</v>
      </c>
      <c r="AG75" s="183">
        <f t="shared" si="31"/>
        <v>0</v>
      </c>
      <c r="AH75" s="183">
        <f t="shared" si="31"/>
        <v>0</v>
      </c>
      <c r="AI75" s="186"/>
      <c r="AJ75" s="186"/>
      <c r="AK75" s="186"/>
    </row>
    <row r="76" s="116" customFormat="1" ht="30" customHeight="1" spans="1:37">
      <c r="A76" s="142" t="s">
        <v>51</v>
      </c>
      <c r="B76" s="140" t="s">
        <v>351</v>
      </c>
      <c r="C76" s="140"/>
      <c r="D76" s="140"/>
      <c r="E76" s="140"/>
      <c r="F76" s="140"/>
      <c r="G76" s="140"/>
      <c r="H76" s="140"/>
      <c r="I76" s="186"/>
      <c r="J76" s="186"/>
      <c r="K76" s="186"/>
      <c r="L76" s="186"/>
      <c r="M76" s="186"/>
      <c r="N76" s="186"/>
      <c r="O76" s="186"/>
      <c r="P76" s="186"/>
      <c r="Q76" s="186"/>
      <c r="R76" s="186"/>
      <c r="S76" s="186"/>
      <c r="T76" s="186"/>
      <c r="U76" s="186"/>
      <c r="V76" s="186"/>
      <c r="W76" s="186"/>
      <c r="X76" s="186"/>
      <c r="Y76" s="183"/>
      <c r="Z76" s="183"/>
      <c r="AA76" s="183"/>
      <c r="AB76" s="183"/>
      <c r="AC76" s="183"/>
      <c r="AD76" s="183"/>
      <c r="AE76" s="183"/>
      <c r="AF76" s="183"/>
      <c r="AG76" s="183"/>
      <c r="AH76" s="183"/>
      <c r="AI76" s="186"/>
      <c r="AJ76" s="186"/>
      <c r="AK76" s="186"/>
    </row>
    <row r="77" s="116" customFormat="1" ht="30" customHeight="1" spans="1:37">
      <c r="A77" s="142" t="s">
        <v>51</v>
      </c>
      <c r="B77" s="140" t="s">
        <v>352</v>
      </c>
      <c r="C77" s="140"/>
      <c r="D77" s="140"/>
      <c r="E77" s="140"/>
      <c r="F77" s="140"/>
      <c r="G77" s="140"/>
      <c r="H77" s="140"/>
      <c r="I77" s="186"/>
      <c r="J77" s="186"/>
      <c r="K77" s="186"/>
      <c r="L77" s="186"/>
      <c r="M77" s="186"/>
      <c r="N77" s="186"/>
      <c r="O77" s="186"/>
      <c r="P77" s="186"/>
      <c r="Q77" s="186"/>
      <c r="R77" s="186"/>
      <c r="S77" s="186"/>
      <c r="T77" s="186"/>
      <c r="U77" s="186"/>
      <c r="V77" s="186"/>
      <c r="W77" s="186"/>
      <c r="X77" s="186"/>
      <c r="Y77" s="183"/>
      <c r="Z77" s="183"/>
      <c r="AA77" s="183"/>
      <c r="AB77" s="183"/>
      <c r="AC77" s="183"/>
      <c r="AD77" s="183"/>
      <c r="AE77" s="183"/>
      <c r="AF77" s="183"/>
      <c r="AG77" s="183"/>
      <c r="AH77" s="183"/>
      <c r="AI77" s="186"/>
      <c r="AJ77" s="186"/>
      <c r="AK77" s="186"/>
    </row>
    <row r="78" s="116" customFormat="1" ht="30" customHeight="1" spans="1:37">
      <c r="A78" s="142" t="s">
        <v>51</v>
      </c>
      <c r="B78" s="140" t="s">
        <v>353</v>
      </c>
      <c r="C78" s="140"/>
      <c r="D78" s="140"/>
      <c r="E78" s="140"/>
      <c r="F78" s="140"/>
      <c r="G78" s="140"/>
      <c r="H78" s="140"/>
      <c r="I78" s="186">
        <f t="shared" ref="I78:Q78" si="32">SUM(I79:I86)</f>
        <v>38.7878</v>
      </c>
      <c r="J78" s="186">
        <f t="shared" si="32"/>
        <v>8</v>
      </c>
      <c r="K78" s="186">
        <f t="shared" si="32"/>
        <v>0</v>
      </c>
      <c r="L78" s="186">
        <f t="shared" si="32"/>
        <v>0</v>
      </c>
      <c r="M78" s="186">
        <f t="shared" si="32"/>
        <v>0</v>
      </c>
      <c r="N78" s="186">
        <f t="shared" si="32"/>
        <v>0</v>
      </c>
      <c r="O78" s="186">
        <f t="shared" si="32"/>
        <v>0</v>
      </c>
      <c r="P78" s="186">
        <f t="shared" si="32"/>
        <v>0</v>
      </c>
      <c r="Q78" s="186">
        <f t="shared" si="32"/>
        <v>0</v>
      </c>
      <c r="R78" s="186"/>
      <c r="S78" s="186"/>
      <c r="T78" s="186"/>
      <c r="U78" s="186"/>
      <c r="V78" s="186"/>
      <c r="W78" s="186"/>
      <c r="X78" s="186"/>
      <c r="Y78" s="183">
        <f t="shared" ref="Y78:AH78" si="33">SUM(Y79:Y86)</f>
        <v>4732</v>
      </c>
      <c r="Z78" s="183">
        <f t="shared" si="33"/>
        <v>4732</v>
      </c>
      <c r="AA78" s="183">
        <f t="shared" si="33"/>
        <v>0</v>
      </c>
      <c r="AB78" s="183">
        <f t="shared" si="33"/>
        <v>0</v>
      </c>
      <c r="AC78" s="183">
        <f t="shared" si="33"/>
        <v>1732</v>
      </c>
      <c r="AD78" s="183">
        <f t="shared" si="33"/>
        <v>3000</v>
      </c>
      <c r="AE78" s="183">
        <f t="shared" si="33"/>
        <v>0</v>
      </c>
      <c r="AF78" s="183">
        <f t="shared" si="33"/>
        <v>0</v>
      </c>
      <c r="AG78" s="183">
        <f t="shared" si="33"/>
        <v>0</v>
      </c>
      <c r="AH78" s="183">
        <f t="shared" si="33"/>
        <v>0</v>
      </c>
      <c r="AI78" s="186"/>
      <c r="AJ78" s="186"/>
      <c r="AK78" s="186"/>
    </row>
    <row r="79" s="117" customFormat="1" ht="186" customHeight="1" spans="1:37">
      <c r="A79" s="162">
        <f>MAX($A$11:A78)+1</f>
        <v>43</v>
      </c>
      <c r="B79" s="147" t="s">
        <v>354</v>
      </c>
      <c r="C79" s="143">
        <v>2023</v>
      </c>
      <c r="D79" s="145" t="s">
        <v>355</v>
      </c>
      <c r="E79" s="143" t="s">
        <v>356</v>
      </c>
      <c r="F79" s="145" t="s">
        <v>128</v>
      </c>
      <c r="G79" s="153" t="s">
        <v>357</v>
      </c>
      <c r="H79" s="213" t="s">
        <v>358</v>
      </c>
      <c r="I79" s="157">
        <v>2.282</v>
      </c>
      <c r="J79" s="146">
        <v>1</v>
      </c>
      <c r="K79" s="146"/>
      <c r="L79" s="146"/>
      <c r="M79" s="146"/>
      <c r="N79" s="146"/>
      <c r="O79" s="146"/>
      <c r="P79" s="146"/>
      <c r="Q79" s="146"/>
      <c r="R79" s="143">
        <v>395</v>
      </c>
      <c r="S79" s="143">
        <v>1528</v>
      </c>
      <c r="T79" s="145" t="s">
        <v>359</v>
      </c>
      <c r="U79" s="190" t="s">
        <v>360</v>
      </c>
      <c r="V79" s="145" t="s">
        <v>359</v>
      </c>
      <c r="W79" s="190" t="s">
        <v>360</v>
      </c>
      <c r="X79" s="190" t="s">
        <v>62</v>
      </c>
      <c r="Y79" s="146">
        <v>450.51</v>
      </c>
      <c r="Z79" s="146">
        <v>450.51</v>
      </c>
      <c r="AA79" s="146">
        <v>0</v>
      </c>
      <c r="AB79" s="146"/>
      <c r="AC79" s="146">
        <v>250.51</v>
      </c>
      <c r="AD79" s="146">
        <v>200</v>
      </c>
      <c r="AE79" s="146"/>
      <c r="AF79" s="146"/>
      <c r="AG79" s="146"/>
      <c r="AH79" s="146"/>
      <c r="AI79" s="171" t="s">
        <v>361</v>
      </c>
      <c r="AJ79" s="171" t="s">
        <v>362</v>
      </c>
      <c r="AK79" s="171"/>
    </row>
    <row r="80" s="117" customFormat="1" ht="180" customHeight="1" spans="1:37">
      <c r="A80" s="162">
        <f>MAX($A$11:A79)+1</f>
        <v>44</v>
      </c>
      <c r="B80" s="147" t="s">
        <v>363</v>
      </c>
      <c r="C80" s="143">
        <v>2023</v>
      </c>
      <c r="D80" s="145" t="s">
        <v>364</v>
      </c>
      <c r="E80" s="143" t="s">
        <v>356</v>
      </c>
      <c r="F80" s="145" t="s">
        <v>128</v>
      </c>
      <c r="G80" s="153" t="s">
        <v>283</v>
      </c>
      <c r="H80" s="213" t="s">
        <v>365</v>
      </c>
      <c r="I80" s="157">
        <v>6.4378</v>
      </c>
      <c r="J80" s="146">
        <v>1</v>
      </c>
      <c r="K80" s="146"/>
      <c r="L80" s="146"/>
      <c r="M80" s="146"/>
      <c r="N80" s="146"/>
      <c r="O80" s="146"/>
      <c r="P80" s="146"/>
      <c r="Q80" s="146"/>
      <c r="R80" s="168">
        <v>471</v>
      </c>
      <c r="S80" s="168">
        <v>1818</v>
      </c>
      <c r="T80" s="145" t="s">
        <v>359</v>
      </c>
      <c r="U80" s="190" t="s">
        <v>360</v>
      </c>
      <c r="V80" s="145" t="s">
        <v>359</v>
      </c>
      <c r="W80" s="190" t="s">
        <v>360</v>
      </c>
      <c r="X80" s="190" t="s">
        <v>62</v>
      </c>
      <c r="Y80" s="146">
        <v>795</v>
      </c>
      <c r="Z80" s="146">
        <v>795</v>
      </c>
      <c r="AA80" s="146">
        <v>0</v>
      </c>
      <c r="AB80" s="146"/>
      <c r="AC80" s="146">
        <v>195</v>
      </c>
      <c r="AD80" s="146">
        <v>600</v>
      </c>
      <c r="AE80" s="146"/>
      <c r="AF80" s="146"/>
      <c r="AG80" s="146"/>
      <c r="AH80" s="146"/>
      <c r="AI80" s="171" t="s">
        <v>361</v>
      </c>
      <c r="AJ80" s="171" t="s">
        <v>362</v>
      </c>
      <c r="AK80" s="171"/>
    </row>
    <row r="81" s="117" customFormat="1" ht="186" customHeight="1" spans="1:37">
      <c r="A81" s="162">
        <f>MAX($A$11:A80)+1</f>
        <v>45</v>
      </c>
      <c r="B81" s="214" t="s">
        <v>366</v>
      </c>
      <c r="C81" s="143">
        <v>2023</v>
      </c>
      <c r="D81" s="145" t="s">
        <v>367</v>
      </c>
      <c r="E81" s="146" t="s">
        <v>56</v>
      </c>
      <c r="F81" s="145" t="s">
        <v>128</v>
      </c>
      <c r="G81" s="153" t="s">
        <v>368</v>
      </c>
      <c r="H81" s="215" t="s">
        <v>369</v>
      </c>
      <c r="I81" s="220">
        <v>1.754</v>
      </c>
      <c r="J81" s="146">
        <v>1</v>
      </c>
      <c r="K81" s="146"/>
      <c r="L81" s="146"/>
      <c r="M81" s="146"/>
      <c r="N81" s="146"/>
      <c r="O81" s="146"/>
      <c r="P81" s="146"/>
      <c r="Q81" s="146"/>
      <c r="R81" s="146">
        <v>554</v>
      </c>
      <c r="S81" s="146">
        <v>2211</v>
      </c>
      <c r="T81" s="145" t="s">
        <v>359</v>
      </c>
      <c r="U81" s="190" t="s">
        <v>360</v>
      </c>
      <c r="V81" s="145" t="s">
        <v>359</v>
      </c>
      <c r="W81" s="190" t="s">
        <v>360</v>
      </c>
      <c r="X81" s="190" t="s">
        <v>62</v>
      </c>
      <c r="Y81" s="146">
        <v>166.52</v>
      </c>
      <c r="Z81" s="146">
        <v>166.52</v>
      </c>
      <c r="AA81" s="146">
        <v>0</v>
      </c>
      <c r="AB81" s="146"/>
      <c r="AC81" s="146">
        <v>166.52</v>
      </c>
      <c r="AD81" s="146"/>
      <c r="AE81" s="146"/>
      <c r="AF81" s="146"/>
      <c r="AG81" s="146"/>
      <c r="AH81" s="146"/>
      <c r="AI81" s="171" t="s">
        <v>361</v>
      </c>
      <c r="AJ81" s="171" t="s">
        <v>362</v>
      </c>
      <c r="AK81" s="171"/>
    </row>
    <row r="82" s="117" customFormat="1" ht="175" customHeight="1" spans="1:37">
      <c r="A82" s="162">
        <f>MAX($A$11:A81)+1</f>
        <v>46</v>
      </c>
      <c r="B82" s="147" t="s">
        <v>370</v>
      </c>
      <c r="C82" s="143">
        <v>2023</v>
      </c>
      <c r="D82" s="145" t="s">
        <v>371</v>
      </c>
      <c r="E82" s="143" t="s">
        <v>56</v>
      </c>
      <c r="F82" s="145" t="s">
        <v>128</v>
      </c>
      <c r="G82" s="153" t="s">
        <v>372</v>
      </c>
      <c r="H82" s="216" t="s">
        <v>373</v>
      </c>
      <c r="I82" s="153">
        <v>2.9021</v>
      </c>
      <c r="J82" s="146">
        <v>1</v>
      </c>
      <c r="K82" s="146"/>
      <c r="L82" s="146"/>
      <c r="M82" s="146"/>
      <c r="N82" s="146"/>
      <c r="O82" s="146"/>
      <c r="P82" s="146"/>
      <c r="Q82" s="146"/>
      <c r="R82" s="168">
        <v>429</v>
      </c>
      <c r="S82" s="168">
        <v>1939</v>
      </c>
      <c r="T82" s="145" t="s">
        <v>359</v>
      </c>
      <c r="U82" s="190" t="s">
        <v>360</v>
      </c>
      <c r="V82" s="145" t="s">
        <v>359</v>
      </c>
      <c r="W82" s="190" t="s">
        <v>360</v>
      </c>
      <c r="X82" s="190" t="s">
        <v>62</v>
      </c>
      <c r="Y82" s="146">
        <v>290</v>
      </c>
      <c r="Z82" s="146">
        <v>290</v>
      </c>
      <c r="AA82" s="146">
        <v>0</v>
      </c>
      <c r="AB82" s="146"/>
      <c r="AC82" s="146">
        <v>190</v>
      </c>
      <c r="AD82" s="146">
        <v>100</v>
      </c>
      <c r="AE82" s="146"/>
      <c r="AF82" s="146"/>
      <c r="AG82" s="146"/>
      <c r="AH82" s="146"/>
      <c r="AI82" s="171" t="s">
        <v>361</v>
      </c>
      <c r="AJ82" s="171" t="s">
        <v>362</v>
      </c>
      <c r="AK82" s="171"/>
    </row>
    <row r="83" s="117" customFormat="1" ht="175" customHeight="1" spans="1:37">
      <c r="A83" s="162">
        <f>MAX($A$11:A82)+1</f>
        <v>47</v>
      </c>
      <c r="B83" s="147" t="s">
        <v>374</v>
      </c>
      <c r="C83" s="143">
        <v>2023</v>
      </c>
      <c r="D83" s="145" t="s">
        <v>375</v>
      </c>
      <c r="E83" s="143" t="s">
        <v>356</v>
      </c>
      <c r="F83" s="145" t="s">
        <v>128</v>
      </c>
      <c r="G83" s="153" t="s">
        <v>376</v>
      </c>
      <c r="H83" s="216" t="s">
        <v>377</v>
      </c>
      <c r="I83" s="153">
        <v>4.242</v>
      </c>
      <c r="J83" s="146">
        <v>1</v>
      </c>
      <c r="K83" s="146"/>
      <c r="L83" s="146"/>
      <c r="M83" s="146"/>
      <c r="N83" s="146"/>
      <c r="O83" s="146"/>
      <c r="P83" s="146"/>
      <c r="Q83" s="146"/>
      <c r="R83" s="168">
        <v>754</v>
      </c>
      <c r="S83" s="168">
        <v>3502</v>
      </c>
      <c r="T83" s="145" t="s">
        <v>359</v>
      </c>
      <c r="U83" s="190" t="s">
        <v>360</v>
      </c>
      <c r="V83" s="145" t="s">
        <v>359</v>
      </c>
      <c r="W83" s="190" t="s">
        <v>360</v>
      </c>
      <c r="X83" s="190" t="s">
        <v>62</v>
      </c>
      <c r="Y83" s="146">
        <v>472.11</v>
      </c>
      <c r="Z83" s="146">
        <v>472.11</v>
      </c>
      <c r="AA83" s="146">
        <v>0</v>
      </c>
      <c r="AB83" s="146"/>
      <c r="AC83" s="146">
        <v>272.11</v>
      </c>
      <c r="AD83" s="146">
        <v>200</v>
      </c>
      <c r="AE83" s="146"/>
      <c r="AF83" s="146"/>
      <c r="AG83" s="146"/>
      <c r="AH83" s="146"/>
      <c r="AI83" s="171" t="s">
        <v>361</v>
      </c>
      <c r="AJ83" s="171" t="s">
        <v>362</v>
      </c>
      <c r="AK83" s="171"/>
    </row>
    <row r="84" s="117" customFormat="1" ht="194" customHeight="1" spans="1:37">
      <c r="A84" s="162">
        <f>MAX($A$11:A83)+1</f>
        <v>48</v>
      </c>
      <c r="B84" s="147" t="s">
        <v>378</v>
      </c>
      <c r="C84" s="143">
        <v>2023</v>
      </c>
      <c r="D84" s="145" t="s">
        <v>379</v>
      </c>
      <c r="E84" s="143" t="s">
        <v>56</v>
      </c>
      <c r="F84" s="145" t="s">
        <v>128</v>
      </c>
      <c r="G84" s="153" t="s">
        <v>380</v>
      </c>
      <c r="H84" s="216" t="s">
        <v>381</v>
      </c>
      <c r="I84" s="153">
        <v>6.58</v>
      </c>
      <c r="J84" s="146">
        <v>1</v>
      </c>
      <c r="K84" s="146"/>
      <c r="L84" s="146"/>
      <c r="M84" s="146"/>
      <c r="N84" s="146"/>
      <c r="O84" s="146"/>
      <c r="P84" s="146"/>
      <c r="Q84" s="146"/>
      <c r="R84" s="168">
        <v>239</v>
      </c>
      <c r="S84" s="168">
        <v>897</v>
      </c>
      <c r="T84" s="145" t="s">
        <v>359</v>
      </c>
      <c r="U84" s="190" t="s">
        <v>360</v>
      </c>
      <c r="V84" s="145" t="s">
        <v>359</v>
      </c>
      <c r="W84" s="190" t="s">
        <v>360</v>
      </c>
      <c r="X84" s="190" t="s">
        <v>62</v>
      </c>
      <c r="Y84" s="146">
        <v>790.86</v>
      </c>
      <c r="Z84" s="146">
        <v>790.86</v>
      </c>
      <c r="AA84" s="146">
        <v>0</v>
      </c>
      <c r="AB84" s="146"/>
      <c r="AC84" s="146">
        <v>190.86</v>
      </c>
      <c r="AD84" s="146">
        <v>600</v>
      </c>
      <c r="AE84" s="146"/>
      <c r="AF84" s="146"/>
      <c r="AG84" s="146"/>
      <c r="AH84" s="146"/>
      <c r="AI84" s="171" t="s">
        <v>361</v>
      </c>
      <c r="AJ84" s="171" t="s">
        <v>362</v>
      </c>
      <c r="AK84" s="171"/>
    </row>
    <row r="85" s="117" customFormat="1" ht="236" customHeight="1" spans="1:37">
      <c r="A85" s="162">
        <f>MAX($A$11:A84)+1</f>
        <v>49</v>
      </c>
      <c r="B85" s="147" t="s">
        <v>382</v>
      </c>
      <c r="C85" s="143">
        <v>2023</v>
      </c>
      <c r="D85" s="145" t="s">
        <v>383</v>
      </c>
      <c r="E85" s="143" t="s">
        <v>56</v>
      </c>
      <c r="F85" s="145" t="s">
        <v>128</v>
      </c>
      <c r="G85" s="171" t="s">
        <v>384</v>
      </c>
      <c r="H85" s="171" t="s">
        <v>385</v>
      </c>
      <c r="I85" s="153">
        <v>3.0869</v>
      </c>
      <c r="J85" s="146">
        <v>1</v>
      </c>
      <c r="K85" s="146"/>
      <c r="L85" s="146"/>
      <c r="M85" s="146"/>
      <c r="N85" s="146"/>
      <c r="O85" s="146"/>
      <c r="P85" s="146"/>
      <c r="Q85" s="146"/>
      <c r="R85" s="168">
        <v>236</v>
      </c>
      <c r="S85" s="168">
        <v>950</v>
      </c>
      <c r="T85" s="145" t="s">
        <v>359</v>
      </c>
      <c r="U85" s="190" t="s">
        <v>360</v>
      </c>
      <c r="V85" s="145" t="s">
        <v>359</v>
      </c>
      <c r="W85" s="190" t="s">
        <v>360</v>
      </c>
      <c r="X85" s="190" t="s">
        <v>62</v>
      </c>
      <c r="Y85" s="146">
        <v>350</v>
      </c>
      <c r="Z85" s="146">
        <v>350</v>
      </c>
      <c r="AA85" s="146">
        <v>0</v>
      </c>
      <c r="AB85" s="146"/>
      <c r="AC85" s="146">
        <v>150</v>
      </c>
      <c r="AD85" s="146">
        <v>200</v>
      </c>
      <c r="AE85" s="146"/>
      <c r="AF85" s="146"/>
      <c r="AG85" s="146"/>
      <c r="AH85" s="146"/>
      <c r="AI85" s="161" t="s">
        <v>386</v>
      </c>
      <c r="AJ85" s="161" t="s">
        <v>362</v>
      </c>
      <c r="AK85" s="161"/>
    </row>
    <row r="86" s="117" customFormat="1" ht="130" customHeight="1" spans="1:37">
      <c r="A86" s="162">
        <f>MAX($A$11:A85)+1</f>
        <v>50</v>
      </c>
      <c r="B86" s="147" t="s">
        <v>387</v>
      </c>
      <c r="C86" s="143">
        <v>2023</v>
      </c>
      <c r="D86" s="145" t="s">
        <v>388</v>
      </c>
      <c r="E86" s="143" t="s">
        <v>56</v>
      </c>
      <c r="F86" s="145" t="s">
        <v>128</v>
      </c>
      <c r="G86" s="171" t="s">
        <v>384</v>
      </c>
      <c r="H86" s="171" t="s">
        <v>389</v>
      </c>
      <c r="I86" s="153">
        <v>11.503</v>
      </c>
      <c r="J86" s="146">
        <v>1</v>
      </c>
      <c r="K86" s="146"/>
      <c r="L86" s="146"/>
      <c r="M86" s="146"/>
      <c r="N86" s="146"/>
      <c r="O86" s="146"/>
      <c r="P86" s="146"/>
      <c r="Q86" s="146"/>
      <c r="R86" s="168">
        <v>265</v>
      </c>
      <c r="S86" s="168">
        <v>1089</v>
      </c>
      <c r="T86" s="145" t="s">
        <v>359</v>
      </c>
      <c r="U86" s="190" t="s">
        <v>360</v>
      </c>
      <c r="V86" s="145" t="s">
        <v>359</v>
      </c>
      <c r="W86" s="190" t="s">
        <v>360</v>
      </c>
      <c r="X86" s="190" t="s">
        <v>62</v>
      </c>
      <c r="Y86" s="146">
        <v>1417</v>
      </c>
      <c r="Z86" s="146">
        <v>1417</v>
      </c>
      <c r="AA86" s="146">
        <v>0</v>
      </c>
      <c r="AB86" s="146"/>
      <c r="AC86" s="146">
        <v>317</v>
      </c>
      <c r="AD86" s="146">
        <v>1100</v>
      </c>
      <c r="AE86" s="146"/>
      <c r="AF86" s="146"/>
      <c r="AG86" s="146"/>
      <c r="AH86" s="146"/>
      <c r="AI86" s="171" t="s">
        <v>390</v>
      </c>
      <c r="AJ86" s="171" t="s">
        <v>391</v>
      </c>
      <c r="AK86" s="171"/>
    </row>
    <row r="87" s="116" customFormat="1" ht="50" customHeight="1" spans="1:37">
      <c r="A87" s="142" t="s">
        <v>51</v>
      </c>
      <c r="B87" s="140" t="s">
        <v>392</v>
      </c>
      <c r="C87" s="140"/>
      <c r="D87" s="140"/>
      <c r="E87" s="140"/>
      <c r="F87" s="140"/>
      <c r="G87" s="140"/>
      <c r="H87" s="140"/>
      <c r="I87" s="186"/>
      <c r="J87" s="186"/>
      <c r="K87" s="186"/>
      <c r="L87" s="186"/>
      <c r="M87" s="186"/>
      <c r="N87" s="186"/>
      <c r="O87" s="186"/>
      <c r="P87" s="186"/>
      <c r="Q87" s="186"/>
      <c r="R87" s="186"/>
      <c r="S87" s="186"/>
      <c r="T87" s="186"/>
      <c r="U87" s="186"/>
      <c r="V87" s="186"/>
      <c r="W87" s="186"/>
      <c r="X87" s="186"/>
      <c r="Y87" s="183"/>
      <c r="Z87" s="183"/>
      <c r="AA87" s="183"/>
      <c r="AB87" s="183"/>
      <c r="AC87" s="183"/>
      <c r="AD87" s="183"/>
      <c r="AE87" s="183"/>
      <c r="AF87" s="183"/>
      <c r="AG87" s="183"/>
      <c r="AH87" s="183"/>
      <c r="AI87" s="186"/>
      <c r="AJ87" s="186"/>
      <c r="AK87" s="186"/>
    </row>
    <row r="88" s="116" customFormat="1" ht="30" customHeight="1" spans="1:37">
      <c r="A88" s="141" t="s">
        <v>49</v>
      </c>
      <c r="B88" s="140" t="s">
        <v>393</v>
      </c>
      <c r="C88" s="140"/>
      <c r="D88" s="140"/>
      <c r="E88" s="140"/>
      <c r="F88" s="140"/>
      <c r="G88" s="140"/>
      <c r="H88" s="140"/>
      <c r="I88" s="186">
        <f t="shared" ref="I88:Q88" si="34">SUM(I89:I93)</f>
        <v>5</v>
      </c>
      <c r="J88" s="186">
        <f t="shared" si="34"/>
        <v>5</v>
      </c>
      <c r="K88" s="186">
        <f t="shared" si="34"/>
        <v>0</v>
      </c>
      <c r="L88" s="186">
        <f t="shared" si="34"/>
        <v>0</v>
      </c>
      <c r="M88" s="186">
        <f t="shared" si="34"/>
        <v>0</v>
      </c>
      <c r="N88" s="186">
        <f t="shared" si="34"/>
        <v>0</v>
      </c>
      <c r="O88" s="186">
        <f t="shared" si="34"/>
        <v>0</v>
      </c>
      <c r="P88" s="186">
        <f t="shared" si="34"/>
        <v>0</v>
      </c>
      <c r="Q88" s="186">
        <f t="shared" si="34"/>
        <v>0</v>
      </c>
      <c r="R88" s="186"/>
      <c r="S88" s="186"/>
      <c r="T88" s="186"/>
      <c r="U88" s="186"/>
      <c r="V88" s="186"/>
      <c r="W88" s="186"/>
      <c r="X88" s="186"/>
      <c r="Y88" s="183">
        <f t="shared" ref="Y88:AH88" si="35">SUM(Y89:Y93)</f>
        <v>81500</v>
      </c>
      <c r="Z88" s="183">
        <f t="shared" si="35"/>
        <v>69500</v>
      </c>
      <c r="AA88" s="183">
        <f t="shared" si="35"/>
        <v>5629.306404</v>
      </c>
      <c r="AB88" s="183">
        <f t="shared" si="35"/>
        <v>8212.234</v>
      </c>
      <c r="AC88" s="183">
        <f t="shared" si="35"/>
        <v>17658.459596</v>
      </c>
      <c r="AD88" s="183">
        <f t="shared" si="35"/>
        <v>38000</v>
      </c>
      <c r="AE88" s="183">
        <f t="shared" si="35"/>
        <v>0</v>
      </c>
      <c r="AF88" s="183">
        <f t="shared" si="35"/>
        <v>0</v>
      </c>
      <c r="AG88" s="183">
        <f t="shared" si="35"/>
        <v>0</v>
      </c>
      <c r="AH88" s="183">
        <f t="shared" si="35"/>
        <v>12000</v>
      </c>
      <c r="AI88" s="186"/>
      <c r="AJ88" s="186"/>
      <c r="AK88" s="186"/>
    </row>
    <row r="89" s="117" customFormat="1" ht="409" customHeight="1" spans="1:37">
      <c r="A89" s="162">
        <f>MAX($A$11:A88)+1</f>
        <v>51</v>
      </c>
      <c r="B89" s="147" t="s">
        <v>394</v>
      </c>
      <c r="C89" s="143">
        <v>2023</v>
      </c>
      <c r="D89" s="145" t="s">
        <v>395</v>
      </c>
      <c r="E89" s="146" t="s">
        <v>56</v>
      </c>
      <c r="F89" s="145" t="s">
        <v>128</v>
      </c>
      <c r="G89" s="145" t="s">
        <v>396</v>
      </c>
      <c r="H89" s="169" t="s">
        <v>397</v>
      </c>
      <c r="I89" s="157">
        <v>1</v>
      </c>
      <c r="J89" s="146">
        <v>1</v>
      </c>
      <c r="K89" s="146"/>
      <c r="L89" s="146"/>
      <c r="M89" s="146"/>
      <c r="N89" s="146"/>
      <c r="O89" s="146"/>
      <c r="P89" s="146"/>
      <c r="Q89" s="146"/>
      <c r="R89" s="146">
        <v>2353</v>
      </c>
      <c r="S89" s="146">
        <v>9370</v>
      </c>
      <c r="T89" s="145" t="s">
        <v>60</v>
      </c>
      <c r="U89" s="190" t="s">
        <v>61</v>
      </c>
      <c r="V89" s="145" t="s">
        <v>60</v>
      </c>
      <c r="W89" s="190" t="s">
        <v>61</v>
      </c>
      <c r="X89" s="190" t="s">
        <v>62</v>
      </c>
      <c r="Y89" s="146">
        <v>31500</v>
      </c>
      <c r="Z89" s="146">
        <v>31500</v>
      </c>
      <c r="AA89" s="146">
        <v>1899.766</v>
      </c>
      <c r="AB89" s="146">
        <v>1694.234</v>
      </c>
      <c r="AC89" s="146">
        <v>7906</v>
      </c>
      <c r="AD89" s="146">
        <v>20000</v>
      </c>
      <c r="AE89" s="146"/>
      <c r="AF89" s="146"/>
      <c r="AG89" s="146"/>
      <c r="AH89" s="146"/>
      <c r="AI89" s="226" t="s">
        <v>398</v>
      </c>
      <c r="AJ89" s="161" t="s">
        <v>399</v>
      </c>
      <c r="AK89" s="158" t="s">
        <v>400</v>
      </c>
    </row>
    <row r="90" s="117" customFormat="1" ht="333" customHeight="1" spans="1:37">
      <c r="A90" s="162">
        <f>MAX($A$11:A89)+1</f>
        <v>52</v>
      </c>
      <c r="B90" s="147" t="s">
        <v>401</v>
      </c>
      <c r="C90" s="143">
        <v>2023</v>
      </c>
      <c r="D90" s="145" t="s">
        <v>402</v>
      </c>
      <c r="E90" s="146" t="s">
        <v>67</v>
      </c>
      <c r="F90" s="145" t="s">
        <v>128</v>
      </c>
      <c r="G90" s="153" t="s">
        <v>403</v>
      </c>
      <c r="H90" s="148" t="s">
        <v>404</v>
      </c>
      <c r="I90" s="147">
        <v>1</v>
      </c>
      <c r="J90" s="146">
        <v>1</v>
      </c>
      <c r="K90" s="146"/>
      <c r="L90" s="146"/>
      <c r="M90" s="146"/>
      <c r="N90" s="146"/>
      <c r="O90" s="146"/>
      <c r="P90" s="146"/>
      <c r="Q90" s="146"/>
      <c r="R90" s="146">
        <v>2353</v>
      </c>
      <c r="S90" s="146">
        <v>9370</v>
      </c>
      <c r="T90" s="145" t="s">
        <v>60</v>
      </c>
      <c r="U90" s="190" t="s">
        <v>61</v>
      </c>
      <c r="V90" s="145" t="s">
        <v>60</v>
      </c>
      <c r="W90" s="190" t="s">
        <v>61</v>
      </c>
      <c r="X90" s="190" t="s">
        <v>62</v>
      </c>
      <c r="Y90" s="146">
        <v>4000</v>
      </c>
      <c r="Z90" s="146">
        <v>4000</v>
      </c>
      <c r="AA90" s="146">
        <v>2844.8</v>
      </c>
      <c r="AB90" s="146"/>
      <c r="AC90" s="146">
        <v>1155.2</v>
      </c>
      <c r="AD90" s="146"/>
      <c r="AE90" s="146"/>
      <c r="AF90" s="146"/>
      <c r="AG90" s="146"/>
      <c r="AH90" s="146"/>
      <c r="AI90" s="171" t="s">
        <v>405</v>
      </c>
      <c r="AJ90" s="171" t="s">
        <v>406</v>
      </c>
      <c r="AK90" s="158" t="s">
        <v>407</v>
      </c>
    </row>
    <row r="91" s="117" customFormat="1" ht="370" customHeight="1" spans="1:37">
      <c r="A91" s="162">
        <f>MAX($A$11:A90)+1</f>
        <v>53</v>
      </c>
      <c r="B91" s="147" t="s">
        <v>408</v>
      </c>
      <c r="C91" s="143">
        <v>2023</v>
      </c>
      <c r="D91" s="190" t="s">
        <v>409</v>
      </c>
      <c r="E91" s="146" t="s">
        <v>56</v>
      </c>
      <c r="F91" s="145" t="s">
        <v>128</v>
      </c>
      <c r="G91" s="145" t="s">
        <v>396</v>
      </c>
      <c r="H91" s="169" t="s">
        <v>410</v>
      </c>
      <c r="I91" s="157">
        <v>1</v>
      </c>
      <c r="J91" s="146">
        <v>1</v>
      </c>
      <c r="K91" s="146"/>
      <c r="L91" s="146"/>
      <c r="M91" s="146"/>
      <c r="N91" s="146"/>
      <c r="O91" s="146"/>
      <c r="P91" s="146"/>
      <c r="Q91" s="146"/>
      <c r="R91" s="146">
        <v>2353</v>
      </c>
      <c r="S91" s="146">
        <v>9370</v>
      </c>
      <c r="T91" s="145" t="s">
        <v>198</v>
      </c>
      <c r="U91" s="190" t="s">
        <v>199</v>
      </c>
      <c r="V91" s="145" t="s">
        <v>198</v>
      </c>
      <c r="W91" s="190" t="s">
        <v>199</v>
      </c>
      <c r="X91" s="190" t="s">
        <v>200</v>
      </c>
      <c r="Y91" s="146">
        <v>34500</v>
      </c>
      <c r="Z91" s="146">
        <v>22500</v>
      </c>
      <c r="AA91" s="146">
        <v>58</v>
      </c>
      <c r="AB91" s="146">
        <v>6442</v>
      </c>
      <c r="AC91" s="146">
        <v>6000</v>
      </c>
      <c r="AD91" s="146">
        <v>10000</v>
      </c>
      <c r="AE91" s="146"/>
      <c r="AF91" s="146"/>
      <c r="AG91" s="146"/>
      <c r="AH91" s="146">
        <v>12000</v>
      </c>
      <c r="AI91" s="161" t="s">
        <v>411</v>
      </c>
      <c r="AJ91" s="161" t="s">
        <v>412</v>
      </c>
      <c r="AK91" s="158" t="s">
        <v>400</v>
      </c>
    </row>
    <row r="92" s="117" customFormat="1" ht="255" customHeight="1" spans="1:37">
      <c r="A92" s="162">
        <f>MAX($A$11:A91)+1</f>
        <v>54</v>
      </c>
      <c r="B92" s="147" t="s">
        <v>413</v>
      </c>
      <c r="C92" s="143">
        <v>2023</v>
      </c>
      <c r="D92" s="145" t="s">
        <v>414</v>
      </c>
      <c r="E92" s="146" t="s">
        <v>56</v>
      </c>
      <c r="F92" s="145" t="s">
        <v>128</v>
      </c>
      <c r="G92" s="145" t="s">
        <v>396</v>
      </c>
      <c r="H92" s="169" t="s">
        <v>415</v>
      </c>
      <c r="I92" s="157">
        <v>1</v>
      </c>
      <c r="J92" s="146">
        <v>1</v>
      </c>
      <c r="K92" s="146"/>
      <c r="L92" s="146"/>
      <c r="M92" s="146"/>
      <c r="N92" s="146"/>
      <c r="O92" s="146"/>
      <c r="P92" s="146"/>
      <c r="Q92" s="146"/>
      <c r="R92" s="146">
        <v>2353</v>
      </c>
      <c r="S92" s="146">
        <v>9370</v>
      </c>
      <c r="T92" s="145" t="s">
        <v>60</v>
      </c>
      <c r="U92" s="190" t="s">
        <v>61</v>
      </c>
      <c r="V92" s="145" t="s">
        <v>60</v>
      </c>
      <c r="W92" s="190" t="s">
        <v>61</v>
      </c>
      <c r="X92" s="190" t="s">
        <v>62</v>
      </c>
      <c r="Y92" s="146">
        <v>6500</v>
      </c>
      <c r="Z92" s="146">
        <v>6500</v>
      </c>
      <c r="AA92" s="146">
        <v>0</v>
      </c>
      <c r="AB92" s="146"/>
      <c r="AC92" s="143">
        <v>1500</v>
      </c>
      <c r="AD92" s="143">
        <v>5000</v>
      </c>
      <c r="AE92" s="146"/>
      <c r="AF92" s="146"/>
      <c r="AG92" s="146"/>
      <c r="AH92" s="146"/>
      <c r="AI92" s="161" t="s">
        <v>416</v>
      </c>
      <c r="AJ92" s="161" t="s">
        <v>417</v>
      </c>
      <c r="AK92" s="161"/>
    </row>
    <row r="93" s="117" customFormat="1" ht="211" customHeight="1" spans="1:37">
      <c r="A93" s="143">
        <f>MAX($A$11:A92)+1</f>
        <v>55</v>
      </c>
      <c r="B93" s="144" t="s">
        <v>418</v>
      </c>
      <c r="C93" s="143">
        <v>2023</v>
      </c>
      <c r="D93" s="145" t="s">
        <v>419</v>
      </c>
      <c r="E93" s="143" t="s">
        <v>67</v>
      </c>
      <c r="F93" s="145" t="s">
        <v>128</v>
      </c>
      <c r="G93" s="213" t="s">
        <v>420</v>
      </c>
      <c r="H93" s="158" t="s">
        <v>421</v>
      </c>
      <c r="I93" s="157">
        <v>1</v>
      </c>
      <c r="J93" s="146">
        <v>1</v>
      </c>
      <c r="K93" s="146"/>
      <c r="L93" s="146"/>
      <c r="M93" s="146"/>
      <c r="N93" s="146"/>
      <c r="O93" s="146"/>
      <c r="P93" s="146"/>
      <c r="Q93" s="146"/>
      <c r="R93" s="168">
        <v>913</v>
      </c>
      <c r="S93" s="168">
        <v>3796</v>
      </c>
      <c r="T93" s="145" t="s">
        <v>422</v>
      </c>
      <c r="U93" s="145" t="s">
        <v>423</v>
      </c>
      <c r="V93" s="145" t="s">
        <v>422</v>
      </c>
      <c r="W93" s="145" t="s">
        <v>423</v>
      </c>
      <c r="X93" s="190" t="s">
        <v>62</v>
      </c>
      <c r="Y93" s="146">
        <v>5000</v>
      </c>
      <c r="Z93" s="146">
        <v>5000</v>
      </c>
      <c r="AA93" s="146">
        <v>826.740404</v>
      </c>
      <c r="AB93" s="146">
        <v>76</v>
      </c>
      <c r="AC93" s="146">
        <v>1097.259596</v>
      </c>
      <c r="AD93" s="146">
        <v>3000</v>
      </c>
      <c r="AE93" s="146"/>
      <c r="AF93" s="146"/>
      <c r="AG93" s="146"/>
      <c r="AH93" s="146"/>
      <c r="AI93" s="158" t="s">
        <v>424</v>
      </c>
      <c r="AJ93" s="158" t="s">
        <v>425</v>
      </c>
      <c r="AK93" s="158" t="s">
        <v>426</v>
      </c>
    </row>
    <row r="94" s="116" customFormat="1" ht="30" customHeight="1" spans="1:37">
      <c r="A94" s="141" t="s">
        <v>47</v>
      </c>
      <c r="B94" s="140" t="s">
        <v>427</v>
      </c>
      <c r="C94" s="140"/>
      <c r="D94" s="140"/>
      <c r="E94" s="140"/>
      <c r="F94" s="140"/>
      <c r="G94" s="140"/>
      <c r="H94" s="140"/>
      <c r="I94" s="186"/>
      <c r="J94" s="186"/>
      <c r="K94" s="186"/>
      <c r="L94" s="186"/>
      <c r="M94" s="186"/>
      <c r="N94" s="186"/>
      <c r="O94" s="186"/>
      <c r="P94" s="186"/>
      <c r="Q94" s="186"/>
      <c r="R94" s="186"/>
      <c r="S94" s="186"/>
      <c r="T94" s="186"/>
      <c r="U94" s="186"/>
      <c r="V94" s="186"/>
      <c r="W94" s="186"/>
      <c r="X94" s="186"/>
      <c r="Y94" s="183"/>
      <c r="Z94" s="183"/>
      <c r="AA94" s="183"/>
      <c r="AB94" s="183"/>
      <c r="AC94" s="183"/>
      <c r="AD94" s="183"/>
      <c r="AE94" s="183"/>
      <c r="AF94" s="183"/>
      <c r="AG94" s="183"/>
      <c r="AH94" s="183"/>
      <c r="AI94" s="186"/>
      <c r="AJ94" s="186"/>
      <c r="AK94" s="186"/>
    </row>
    <row r="95" s="116" customFormat="1" ht="30" customHeight="1" spans="1:37">
      <c r="A95" s="141" t="s">
        <v>49</v>
      </c>
      <c r="B95" s="140" t="s">
        <v>428</v>
      </c>
      <c r="C95" s="140"/>
      <c r="D95" s="140"/>
      <c r="E95" s="140"/>
      <c r="F95" s="140"/>
      <c r="G95" s="140"/>
      <c r="H95" s="140"/>
      <c r="I95" s="186"/>
      <c r="J95" s="186"/>
      <c r="K95" s="186"/>
      <c r="L95" s="186"/>
      <c r="M95" s="186"/>
      <c r="N95" s="186"/>
      <c r="O95" s="186"/>
      <c r="P95" s="186"/>
      <c r="Q95" s="186"/>
      <c r="R95" s="186"/>
      <c r="S95" s="186"/>
      <c r="T95" s="186"/>
      <c r="U95" s="186"/>
      <c r="V95" s="186"/>
      <c r="W95" s="186"/>
      <c r="X95" s="186"/>
      <c r="Y95" s="183"/>
      <c r="Z95" s="183"/>
      <c r="AA95" s="183"/>
      <c r="AB95" s="183"/>
      <c r="AC95" s="183"/>
      <c r="AD95" s="183"/>
      <c r="AE95" s="183"/>
      <c r="AF95" s="183"/>
      <c r="AG95" s="183"/>
      <c r="AH95" s="183"/>
      <c r="AI95" s="186"/>
      <c r="AJ95" s="186"/>
      <c r="AK95" s="186"/>
    </row>
    <row r="96" s="116" customFormat="1" ht="30" customHeight="1" spans="1:37">
      <c r="A96" s="141" t="s">
        <v>49</v>
      </c>
      <c r="B96" s="140" t="s">
        <v>429</v>
      </c>
      <c r="C96" s="140"/>
      <c r="D96" s="140"/>
      <c r="E96" s="140"/>
      <c r="F96" s="140"/>
      <c r="G96" s="140"/>
      <c r="H96" s="140"/>
      <c r="I96" s="186"/>
      <c r="J96" s="186"/>
      <c r="K96" s="186"/>
      <c r="L96" s="186"/>
      <c r="M96" s="186"/>
      <c r="N96" s="186"/>
      <c r="O96" s="186"/>
      <c r="P96" s="186"/>
      <c r="Q96" s="186"/>
      <c r="R96" s="186"/>
      <c r="S96" s="186"/>
      <c r="T96" s="186"/>
      <c r="U96" s="186"/>
      <c r="V96" s="186"/>
      <c r="W96" s="186"/>
      <c r="X96" s="186"/>
      <c r="Y96" s="183"/>
      <c r="Z96" s="183"/>
      <c r="AA96" s="183"/>
      <c r="AB96" s="183"/>
      <c r="AC96" s="183"/>
      <c r="AD96" s="183"/>
      <c r="AE96" s="183"/>
      <c r="AF96" s="183"/>
      <c r="AG96" s="183"/>
      <c r="AH96" s="183"/>
      <c r="AI96" s="186"/>
      <c r="AJ96" s="186"/>
      <c r="AK96" s="186"/>
    </row>
    <row r="97" s="116" customFormat="1" ht="30" customHeight="1" spans="1:37">
      <c r="A97" s="141" t="s">
        <v>49</v>
      </c>
      <c r="B97" s="140" t="s">
        <v>430</v>
      </c>
      <c r="C97" s="140"/>
      <c r="D97" s="140"/>
      <c r="E97" s="140"/>
      <c r="F97" s="140"/>
      <c r="G97" s="140"/>
      <c r="H97" s="140"/>
      <c r="I97" s="186"/>
      <c r="J97" s="186"/>
      <c r="K97" s="186"/>
      <c r="L97" s="186"/>
      <c r="M97" s="186"/>
      <c r="N97" s="186"/>
      <c r="O97" s="186"/>
      <c r="P97" s="186"/>
      <c r="Q97" s="186"/>
      <c r="R97" s="186"/>
      <c r="S97" s="186"/>
      <c r="T97" s="186"/>
      <c r="U97" s="186"/>
      <c r="V97" s="186"/>
      <c r="W97" s="186"/>
      <c r="X97" s="186"/>
      <c r="Y97" s="183"/>
      <c r="Z97" s="183"/>
      <c r="AA97" s="183"/>
      <c r="AB97" s="183"/>
      <c r="AC97" s="183"/>
      <c r="AD97" s="183"/>
      <c r="AE97" s="183"/>
      <c r="AF97" s="183"/>
      <c r="AG97" s="183"/>
      <c r="AH97" s="183"/>
      <c r="AI97" s="186"/>
      <c r="AJ97" s="186"/>
      <c r="AK97" s="186"/>
    </row>
    <row r="98" s="116" customFormat="1" ht="30" customHeight="1" spans="1:37">
      <c r="A98" s="141" t="s">
        <v>49</v>
      </c>
      <c r="B98" s="140" t="s">
        <v>431</v>
      </c>
      <c r="C98" s="140"/>
      <c r="D98" s="140"/>
      <c r="E98" s="140"/>
      <c r="F98" s="140"/>
      <c r="G98" s="140"/>
      <c r="H98" s="140"/>
      <c r="I98" s="186"/>
      <c r="J98" s="186"/>
      <c r="K98" s="186"/>
      <c r="L98" s="186"/>
      <c r="M98" s="186"/>
      <c r="N98" s="186"/>
      <c r="O98" s="186"/>
      <c r="P98" s="186"/>
      <c r="Q98" s="186"/>
      <c r="R98" s="186"/>
      <c r="S98" s="186"/>
      <c r="T98" s="186"/>
      <c r="U98" s="186"/>
      <c r="V98" s="186"/>
      <c r="W98" s="186"/>
      <c r="X98" s="186"/>
      <c r="Y98" s="183"/>
      <c r="Z98" s="183"/>
      <c r="AA98" s="183"/>
      <c r="AB98" s="183"/>
      <c r="AC98" s="183"/>
      <c r="AD98" s="183"/>
      <c r="AE98" s="183"/>
      <c r="AF98" s="183"/>
      <c r="AG98" s="183"/>
      <c r="AH98" s="183"/>
      <c r="AI98" s="186"/>
      <c r="AJ98" s="186"/>
      <c r="AK98" s="186"/>
    </row>
    <row r="99" s="116" customFormat="1" ht="30" customHeight="1" spans="1:37">
      <c r="A99" s="141" t="s">
        <v>47</v>
      </c>
      <c r="B99" s="140" t="s">
        <v>432</v>
      </c>
      <c r="C99" s="140"/>
      <c r="D99" s="140"/>
      <c r="E99" s="140"/>
      <c r="F99" s="140"/>
      <c r="G99" s="140"/>
      <c r="H99" s="140"/>
      <c r="I99" s="186"/>
      <c r="J99" s="186">
        <f t="shared" ref="I99:Q99" si="36">J100+J102+J103+J104+J105+J106</f>
        <v>1</v>
      </c>
      <c r="K99" s="186">
        <f t="shared" si="36"/>
        <v>0</v>
      </c>
      <c r="L99" s="186">
        <f t="shared" si="36"/>
        <v>0</v>
      </c>
      <c r="M99" s="186">
        <f t="shared" si="36"/>
        <v>0</v>
      </c>
      <c r="N99" s="186">
        <f t="shared" si="36"/>
        <v>0</v>
      </c>
      <c r="O99" s="186">
        <f t="shared" si="36"/>
        <v>0</v>
      </c>
      <c r="P99" s="186">
        <f t="shared" si="36"/>
        <v>0</v>
      </c>
      <c r="Q99" s="186">
        <f t="shared" si="36"/>
        <v>0</v>
      </c>
      <c r="R99" s="186"/>
      <c r="S99" s="186"/>
      <c r="T99" s="186"/>
      <c r="U99" s="186"/>
      <c r="V99" s="186"/>
      <c r="W99" s="186"/>
      <c r="X99" s="186"/>
      <c r="Y99" s="183">
        <f t="shared" ref="Y99:AH99" si="37">Y100+Y102+Y103+Y104+Y105+Y106</f>
        <v>890</v>
      </c>
      <c r="Z99" s="183">
        <f t="shared" si="37"/>
        <v>890</v>
      </c>
      <c r="AA99" s="183">
        <f t="shared" si="37"/>
        <v>890</v>
      </c>
      <c r="AB99" s="183">
        <f t="shared" si="37"/>
        <v>0</v>
      </c>
      <c r="AC99" s="183">
        <f t="shared" si="37"/>
        <v>0</v>
      </c>
      <c r="AD99" s="183">
        <f t="shared" si="37"/>
        <v>0</v>
      </c>
      <c r="AE99" s="183">
        <f t="shared" si="37"/>
        <v>0</v>
      </c>
      <c r="AF99" s="183">
        <f t="shared" si="37"/>
        <v>0</v>
      </c>
      <c r="AG99" s="183">
        <f t="shared" si="37"/>
        <v>0</v>
      </c>
      <c r="AH99" s="183">
        <f t="shared" si="37"/>
        <v>0</v>
      </c>
      <c r="AI99" s="186"/>
      <c r="AJ99" s="186"/>
      <c r="AK99" s="186"/>
    </row>
    <row r="100" s="116" customFormat="1" ht="30" customHeight="1" spans="1:37">
      <c r="A100" s="141" t="s">
        <v>49</v>
      </c>
      <c r="B100" s="140" t="s">
        <v>433</v>
      </c>
      <c r="C100" s="140"/>
      <c r="D100" s="140"/>
      <c r="E100" s="140"/>
      <c r="F100" s="140"/>
      <c r="G100" s="140"/>
      <c r="H100" s="140"/>
      <c r="I100" s="186">
        <f t="shared" ref="I100:Q100" si="38">SUM(I101)</f>
        <v>1</v>
      </c>
      <c r="J100" s="186">
        <f t="shared" si="38"/>
        <v>1</v>
      </c>
      <c r="K100" s="186">
        <f t="shared" si="38"/>
        <v>0</v>
      </c>
      <c r="L100" s="186">
        <f t="shared" si="38"/>
        <v>0</v>
      </c>
      <c r="M100" s="186">
        <f t="shared" si="38"/>
        <v>0</v>
      </c>
      <c r="N100" s="186">
        <f t="shared" si="38"/>
        <v>0</v>
      </c>
      <c r="O100" s="186">
        <f t="shared" si="38"/>
        <v>0</v>
      </c>
      <c r="P100" s="186">
        <f t="shared" si="38"/>
        <v>0</v>
      </c>
      <c r="Q100" s="186">
        <f t="shared" si="38"/>
        <v>0</v>
      </c>
      <c r="R100" s="186"/>
      <c r="S100" s="186"/>
      <c r="T100" s="186"/>
      <c r="U100" s="186"/>
      <c r="V100" s="186"/>
      <c r="W100" s="186"/>
      <c r="X100" s="186"/>
      <c r="Y100" s="183">
        <f t="shared" ref="Y100:AH100" si="39">SUM(Y101)</f>
        <v>890</v>
      </c>
      <c r="Z100" s="183">
        <f t="shared" si="39"/>
        <v>890</v>
      </c>
      <c r="AA100" s="183">
        <f t="shared" si="39"/>
        <v>890</v>
      </c>
      <c r="AB100" s="183">
        <f t="shared" si="39"/>
        <v>0</v>
      </c>
      <c r="AC100" s="183">
        <f t="shared" si="39"/>
        <v>0</v>
      </c>
      <c r="AD100" s="183">
        <f t="shared" si="39"/>
        <v>0</v>
      </c>
      <c r="AE100" s="183">
        <f t="shared" si="39"/>
        <v>0</v>
      </c>
      <c r="AF100" s="183">
        <f t="shared" si="39"/>
        <v>0</v>
      </c>
      <c r="AG100" s="183">
        <f t="shared" si="39"/>
        <v>0</v>
      </c>
      <c r="AH100" s="183">
        <f t="shared" si="39"/>
        <v>0</v>
      </c>
      <c r="AI100" s="186"/>
      <c r="AJ100" s="186"/>
      <c r="AK100" s="186"/>
    </row>
    <row r="101" s="118" customFormat="1" ht="131" customHeight="1" spans="1:37">
      <c r="A101" s="162">
        <f>MAX($A$11:A100)+1</f>
        <v>56</v>
      </c>
      <c r="B101" s="147" t="s">
        <v>434</v>
      </c>
      <c r="C101" s="147">
        <v>2023</v>
      </c>
      <c r="D101" s="150" t="s">
        <v>435</v>
      </c>
      <c r="E101" s="188" t="s">
        <v>56</v>
      </c>
      <c r="F101" s="169" t="s">
        <v>436</v>
      </c>
      <c r="G101" s="217" t="s">
        <v>246</v>
      </c>
      <c r="H101" s="169" t="s">
        <v>437</v>
      </c>
      <c r="I101" s="188">
        <v>1</v>
      </c>
      <c r="J101" s="188">
        <v>1</v>
      </c>
      <c r="K101" s="188"/>
      <c r="L101" s="188"/>
      <c r="M101" s="188"/>
      <c r="N101" s="188"/>
      <c r="O101" s="188"/>
      <c r="P101" s="188"/>
      <c r="Q101" s="188"/>
      <c r="R101" s="188">
        <v>29208</v>
      </c>
      <c r="S101" s="188">
        <f>R101*3.5</f>
        <v>102228</v>
      </c>
      <c r="T101" s="217" t="s">
        <v>438</v>
      </c>
      <c r="U101" s="217" t="s">
        <v>439</v>
      </c>
      <c r="V101" s="217" t="s">
        <v>438</v>
      </c>
      <c r="W101" s="217" t="s">
        <v>439</v>
      </c>
      <c r="X101" s="217" t="s">
        <v>440</v>
      </c>
      <c r="Y101" s="146">
        <v>890</v>
      </c>
      <c r="Z101" s="146">
        <v>890</v>
      </c>
      <c r="AA101" s="146">
        <v>890</v>
      </c>
      <c r="AB101" s="188"/>
      <c r="AC101" s="188">
        <v>0</v>
      </c>
      <c r="AD101" s="188"/>
      <c r="AE101" s="188"/>
      <c r="AF101" s="188"/>
      <c r="AG101" s="188"/>
      <c r="AH101" s="188"/>
      <c r="AI101" s="227" t="s">
        <v>441</v>
      </c>
      <c r="AJ101" s="227" t="s">
        <v>442</v>
      </c>
      <c r="AK101" s="227"/>
    </row>
    <row r="102" s="116" customFormat="1" ht="30" customHeight="1" spans="1:37">
      <c r="A102" s="141" t="s">
        <v>49</v>
      </c>
      <c r="B102" s="140" t="s">
        <v>443</v>
      </c>
      <c r="C102" s="140"/>
      <c r="D102" s="140"/>
      <c r="E102" s="140"/>
      <c r="F102" s="140"/>
      <c r="G102" s="140"/>
      <c r="H102" s="140"/>
      <c r="I102" s="186"/>
      <c r="J102" s="186"/>
      <c r="K102" s="186"/>
      <c r="L102" s="186"/>
      <c r="M102" s="186"/>
      <c r="N102" s="186"/>
      <c r="O102" s="186"/>
      <c r="P102" s="186"/>
      <c r="Q102" s="186"/>
      <c r="R102" s="186"/>
      <c r="S102" s="186"/>
      <c r="T102" s="186"/>
      <c r="U102" s="186"/>
      <c r="V102" s="186"/>
      <c r="W102" s="186"/>
      <c r="X102" s="186"/>
      <c r="Y102" s="183"/>
      <c r="Z102" s="183"/>
      <c r="AA102" s="183"/>
      <c r="AB102" s="183"/>
      <c r="AC102" s="183"/>
      <c r="AD102" s="183"/>
      <c r="AE102" s="183"/>
      <c r="AF102" s="183"/>
      <c r="AG102" s="183"/>
      <c r="AH102" s="183"/>
      <c r="AI102" s="186"/>
      <c r="AJ102" s="186"/>
      <c r="AK102" s="186"/>
    </row>
    <row r="103" s="116" customFormat="1" ht="30" customHeight="1" spans="1:37">
      <c r="A103" s="141" t="s">
        <v>49</v>
      </c>
      <c r="B103" s="140" t="s">
        <v>444</v>
      </c>
      <c r="C103" s="140"/>
      <c r="D103" s="140"/>
      <c r="E103" s="140"/>
      <c r="F103" s="140"/>
      <c r="G103" s="140"/>
      <c r="H103" s="140"/>
      <c r="I103" s="186"/>
      <c r="J103" s="186"/>
      <c r="K103" s="186"/>
      <c r="L103" s="186"/>
      <c r="M103" s="186"/>
      <c r="N103" s="186"/>
      <c r="O103" s="186"/>
      <c r="P103" s="186"/>
      <c r="Q103" s="186"/>
      <c r="R103" s="186"/>
      <c r="S103" s="186"/>
      <c r="T103" s="186"/>
      <c r="U103" s="186"/>
      <c r="V103" s="186"/>
      <c r="W103" s="186"/>
      <c r="X103" s="186"/>
      <c r="Y103" s="183"/>
      <c r="Z103" s="183"/>
      <c r="AA103" s="183"/>
      <c r="AB103" s="183"/>
      <c r="AC103" s="183"/>
      <c r="AD103" s="183"/>
      <c r="AE103" s="183"/>
      <c r="AF103" s="183"/>
      <c r="AG103" s="183"/>
      <c r="AH103" s="183"/>
      <c r="AI103" s="186"/>
      <c r="AJ103" s="186"/>
      <c r="AK103" s="186"/>
    </row>
    <row r="104" s="116" customFormat="1" ht="30" customHeight="1" spans="1:37">
      <c r="A104" s="141" t="s">
        <v>49</v>
      </c>
      <c r="B104" s="140" t="s">
        <v>445</v>
      </c>
      <c r="C104" s="140"/>
      <c r="D104" s="140"/>
      <c r="E104" s="140"/>
      <c r="F104" s="140"/>
      <c r="G104" s="140"/>
      <c r="H104" s="140"/>
      <c r="I104" s="186"/>
      <c r="J104" s="186"/>
      <c r="K104" s="186"/>
      <c r="L104" s="186"/>
      <c r="M104" s="186"/>
      <c r="N104" s="186"/>
      <c r="O104" s="186"/>
      <c r="P104" s="186"/>
      <c r="Q104" s="186"/>
      <c r="R104" s="186"/>
      <c r="S104" s="186"/>
      <c r="T104" s="186"/>
      <c r="U104" s="186"/>
      <c r="V104" s="186"/>
      <c r="W104" s="186"/>
      <c r="X104" s="186"/>
      <c r="Y104" s="183"/>
      <c r="Z104" s="183"/>
      <c r="AA104" s="183"/>
      <c r="AB104" s="183"/>
      <c r="AC104" s="183"/>
      <c r="AD104" s="183"/>
      <c r="AE104" s="183"/>
      <c r="AF104" s="183"/>
      <c r="AG104" s="183"/>
      <c r="AH104" s="183"/>
      <c r="AI104" s="186"/>
      <c r="AJ104" s="186"/>
      <c r="AK104" s="186"/>
    </row>
    <row r="105" s="116" customFormat="1" ht="30" customHeight="1" spans="1:37">
      <c r="A105" s="141" t="s">
        <v>49</v>
      </c>
      <c r="B105" s="140" t="s">
        <v>446</v>
      </c>
      <c r="C105" s="140"/>
      <c r="D105" s="140"/>
      <c r="E105" s="140"/>
      <c r="F105" s="140"/>
      <c r="G105" s="140"/>
      <c r="H105" s="140"/>
      <c r="I105" s="186"/>
      <c r="J105" s="186"/>
      <c r="K105" s="186"/>
      <c r="L105" s="186"/>
      <c r="M105" s="186"/>
      <c r="N105" s="186"/>
      <c r="O105" s="186"/>
      <c r="P105" s="186"/>
      <c r="Q105" s="186"/>
      <c r="R105" s="186"/>
      <c r="S105" s="186"/>
      <c r="T105" s="186"/>
      <c r="U105" s="186"/>
      <c r="V105" s="186"/>
      <c r="W105" s="186"/>
      <c r="X105" s="186"/>
      <c r="Y105" s="183"/>
      <c r="Z105" s="183"/>
      <c r="AA105" s="183"/>
      <c r="AB105" s="183"/>
      <c r="AC105" s="183"/>
      <c r="AD105" s="183"/>
      <c r="AE105" s="183"/>
      <c r="AF105" s="183"/>
      <c r="AG105" s="183"/>
      <c r="AH105" s="183"/>
      <c r="AI105" s="186"/>
      <c r="AJ105" s="186"/>
      <c r="AK105" s="186"/>
    </row>
    <row r="106" s="116" customFormat="1" ht="30" customHeight="1" spans="1:37">
      <c r="A106" s="141" t="s">
        <v>49</v>
      </c>
      <c r="B106" s="140" t="s">
        <v>447</v>
      </c>
      <c r="C106" s="140"/>
      <c r="D106" s="140"/>
      <c r="E106" s="140"/>
      <c r="F106" s="140"/>
      <c r="G106" s="140"/>
      <c r="H106" s="140"/>
      <c r="I106" s="186"/>
      <c r="J106" s="186"/>
      <c r="K106" s="186"/>
      <c r="L106" s="186"/>
      <c r="M106" s="186"/>
      <c r="N106" s="186"/>
      <c r="O106" s="186"/>
      <c r="P106" s="186"/>
      <c r="Q106" s="186"/>
      <c r="R106" s="186"/>
      <c r="S106" s="186"/>
      <c r="T106" s="186"/>
      <c r="U106" s="186"/>
      <c r="V106" s="186"/>
      <c r="W106" s="186"/>
      <c r="X106" s="186"/>
      <c r="Y106" s="183"/>
      <c r="Z106" s="183"/>
      <c r="AA106" s="183"/>
      <c r="AB106" s="183"/>
      <c r="AC106" s="183"/>
      <c r="AD106" s="183"/>
      <c r="AE106" s="183"/>
      <c r="AF106" s="183"/>
      <c r="AG106" s="183"/>
      <c r="AH106" s="183"/>
      <c r="AI106" s="186"/>
      <c r="AJ106" s="186"/>
      <c r="AK106" s="186"/>
    </row>
    <row r="107" s="116" customFormat="1" ht="30" customHeight="1" spans="1:37">
      <c r="A107" s="139" t="s">
        <v>45</v>
      </c>
      <c r="B107" s="140" t="s">
        <v>448</v>
      </c>
      <c r="C107" s="140"/>
      <c r="D107" s="140"/>
      <c r="E107" s="140"/>
      <c r="F107" s="140"/>
      <c r="G107" s="140"/>
      <c r="H107" s="140"/>
      <c r="I107" s="186">
        <f t="shared" ref="I107:Q107" si="40">I108+I111+I114+I117+I121</f>
        <v>1000</v>
      </c>
      <c r="J107" s="186">
        <f t="shared" si="40"/>
        <v>0</v>
      </c>
      <c r="K107" s="186">
        <f t="shared" si="40"/>
        <v>1</v>
      </c>
      <c r="L107" s="186">
        <f t="shared" si="40"/>
        <v>0</v>
      </c>
      <c r="M107" s="186">
        <f t="shared" si="40"/>
        <v>0</v>
      </c>
      <c r="N107" s="186">
        <f t="shared" si="40"/>
        <v>0</v>
      </c>
      <c r="O107" s="186">
        <f t="shared" si="40"/>
        <v>0</v>
      </c>
      <c r="P107" s="186">
        <f t="shared" si="40"/>
        <v>0</v>
      </c>
      <c r="Q107" s="186">
        <f t="shared" si="40"/>
        <v>0</v>
      </c>
      <c r="R107" s="186"/>
      <c r="S107" s="186"/>
      <c r="T107" s="186"/>
      <c r="U107" s="186"/>
      <c r="V107" s="186"/>
      <c r="W107" s="186"/>
      <c r="X107" s="186"/>
      <c r="Y107" s="183">
        <f t="shared" ref="Y107:AH107" si="41">Y108+Y111+Y114+Y117+Y121</f>
        <v>1200</v>
      </c>
      <c r="Z107" s="183">
        <f t="shared" si="41"/>
        <v>1200</v>
      </c>
      <c r="AA107" s="183">
        <f t="shared" si="41"/>
        <v>0</v>
      </c>
      <c r="AB107" s="183">
        <f t="shared" si="41"/>
        <v>1200</v>
      </c>
      <c r="AC107" s="183">
        <f t="shared" si="41"/>
        <v>0</v>
      </c>
      <c r="AD107" s="183">
        <f t="shared" si="41"/>
        <v>0</v>
      </c>
      <c r="AE107" s="183">
        <f t="shared" si="41"/>
        <v>0</v>
      </c>
      <c r="AF107" s="183">
        <f t="shared" si="41"/>
        <v>0</v>
      </c>
      <c r="AG107" s="183">
        <f t="shared" si="41"/>
        <v>0</v>
      </c>
      <c r="AH107" s="183">
        <f t="shared" si="41"/>
        <v>0</v>
      </c>
      <c r="AI107" s="186"/>
      <c r="AJ107" s="186"/>
      <c r="AK107" s="186"/>
    </row>
    <row r="108" s="116" customFormat="1" ht="30" customHeight="1" spans="1:37">
      <c r="A108" s="139" t="s">
        <v>47</v>
      </c>
      <c r="B108" s="140" t="s">
        <v>449</v>
      </c>
      <c r="C108" s="140"/>
      <c r="D108" s="140"/>
      <c r="E108" s="140"/>
      <c r="F108" s="140"/>
      <c r="G108" s="140"/>
      <c r="H108" s="140"/>
      <c r="I108" s="186"/>
      <c r="J108" s="186"/>
      <c r="K108" s="186"/>
      <c r="L108" s="186"/>
      <c r="M108" s="186"/>
      <c r="N108" s="186"/>
      <c r="O108" s="186"/>
      <c r="P108" s="186"/>
      <c r="Q108" s="186"/>
      <c r="R108" s="186"/>
      <c r="S108" s="186"/>
      <c r="T108" s="186"/>
      <c r="U108" s="186"/>
      <c r="V108" s="186"/>
      <c r="W108" s="186"/>
      <c r="X108" s="186"/>
      <c r="Y108" s="183"/>
      <c r="Z108" s="183"/>
      <c r="AA108" s="183"/>
      <c r="AB108" s="183"/>
      <c r="AC108" s="183"/>
      <c r="AD108" s="183"/>
      <c r="AE108" s="183"/>
      <c r="AF108" s="183"/>
      <c r="AG108" s="183"/>
      <c r="AH108" s="183"/>
      <c r="AI108" s="186"/>
      <c r="AJ108" s="186"/>
      <c r="AK108" s="186"/>
    </row>
    <row r="109" s="116" customFormat="1" ht="30" customHeight="1" spans="1:37">
      <c r="A109" s="141" t="s">
        <v>49</v>
      </c>
      <c r="B109" s="140" t="s">
        <v>450</v>
      </c>
      <c r="C109" s="140"/>
      <c r="D109" s="140"/>
      <c r="E109" s="140"/>
      <c r="F109" s="140"/>
      <c r="G109" s="140"/>
      <c r="H109" s="140"/>
      <c r="I109" s="186"/>
      <c r="J109" s="186"/>
      <c r="K109" s="186"/>
      <c r="L109" s="186"/>
      <c r="M109" s="186"/>
      <c r="N109" s="186"/>
      <c r="O109" s="186"/>
      <c r="P109" s="186"/>
      <c r="Q109" s="186"/>
      <c r="R109" s="186"/>
      <c r="S109" s="186"/>
      <c r="T109" s="186"/>
      <c r="U109" s="186"/>
      <c r="V109" s="186"/>
      <c r="W109" s="186"/>
      <c r="X109" s="186"/>
      <c r="Y109" s="183"/>
      <c r="Z109" s="183"/>
      <c r="AA109" s="183"/>
      <c r="AB109" s="183"/>
      <c r="AC109" s="183"/>
      <c r="AD109" s="183"/>
      <c r="AE109" s="183"/>
      <c r="AF109" s="183"/>
      <c r="AG109" s="183"/>
      <c r="AH109" s="183"/>
      <c r="AI109" s="186"/>
      <c r="AJ109" s="186"/>
      <c r="AK109" s="186"/>
    </row>
    <row r="110" s="116" customFormat="1" ht="30" customHeight="1" spans="1:37">
      <c r="A110" s="141" t="s">
        <v>49</v>
      </c>
      <c r="B110" s="140" t="s">
        <v>451</v>
      </c>
      <c r="C110" s="140"/>
      <c r="D110" s="140"/>
      <c r="E110" s="140"/>
      <c r="F110" s="140"/>
      <c r="G110" s="140"/>
      <c r="H110" s="140"/>
      <c r="I110" s="186"/>
      <c r="J110" s="186"/>
      <c r="K110" s="186"/>
      <c r="L110" s="186"/>
      <c r="M110" s="186"/>
      <c r="N110" s="186"/>
      <c r="O110" s="186"/>
      <c r="P110" s="186"/>
      <c r="Q110" s="186"/>
      <c r="R110" s="186"/>
      <c r="S110" s="186"/>
      <c r="T110" s="186"/>
      <c r="U110" s="186"/>
      <c r="V110" s="186"/>
      <c r="W110" s="186"/>
      <c r="X110" s="186"/>
      <c r="Y110" s="183"/>
      <c r="Z110" s="183"/>
      <c r="AA110" s="183"/>
      <c r="AB110" s="183"/>
      <c r="AC110" s="183"/>
      <c r="AD110" s="183"/>
      <c r="AE110" s="183"/>
      <c r="AF110" s="183"/>
      <c r="AG110" s="183"/>
      <c r="AH110" s="183"/>
      <c r="AI110" s="186"/>
      <c r="AJ110" s="186"/>
      <c r="AK110" s="186"/>
    </row>
    <row r="111" s="116" customFormat="1" ht="30" customHeight="1" spans="1:37">
      <c r="A111" s="141" t="s">
        <v>47</v>
      </c>
      <c r="B111" s="140" t="s">
        <v>452</v>
      </c>
      <c r="C111" s="140"/>
      <c r="D111" s="140"/>
      <c r="E111" s="140"/>
      <c r="F111" s="140"/>
      <c r="G111" s="140"/>
      <c r="H111" s="140"/>
      <c r="I111" s="186"/>
      <c r="J111" s="186"/>
      <c r="K111" s="186"/>
      <c r="L111" s="186"/>
      <c r="M111" s="186"/>
      <c r="N111" s="186"/>
      <c r="O111" s="186"/>
      <c r="P111" s="186"/>
      <c r="Q111" s="186"/>
      <c r="R111" s="186"/>
      <c r="S111" s="186"/>
      <c r="T111" s="186"/>
      <c r="U111" s="186"/>
      <c r="V111" s="186"/>
      <c r="W111" s="186"/>
      <c r="X111" s="186"/>
      <c r="Y111" s="183"/>
      <c r="Z111" s="183"/>
      <c r="AA111" s="183"/>
      <c r="AB111" s="183"/>
      <c r="AC111" s="183"/>
      <c r="AD111" s="183"/>
      <c r="AE111" s="183"/>
      <c r="AF111" s="183"/>
      <c r="AG111" s="183"/>
      <c r="AH111" s="183"/>
      <c r="AI111" s="186"/>
      <c r="AJ111" s="186"/>
      <c r="AK111" s="186"/>
    </row>
    <row r="112" s="116" customFormat="1" ht="30" customHeight="1" spans="1:37">
      <c r="A112" s="141" t="s">
        <v>49</v>
      </c>
      <c r="B112" s="140" t="s">
        <v>453</v>
      </c>
      <c r="C112" s="140"/>
      <c r="D112" s="140"/>
      <c r="E112" s="140"/>
      <c r="F112" s="140"/>
      <c r="G112" s="140"/>
      <c r="H112" s="140"/>
      <c r="I112" s="186"/>
      <c r="J112" s="186"/>
      <c r="K112" s="186"/>
      <c r="L112" s="186"/>
      <c r="M112" s="186"/>
      <c r="N112" s="186"/>
      <c r="O112" s="186"/>
      <c r="P112" s="186"/>
      <c r="Q112" s="186"/>
      <c r="R112" s="186"/>
      <c r="S112" s="186"/>
      <c r="T112" s="186"/>
      <c r="U112" s="186"/>
      <c r="V112" s="186"/>
      <c r="W112" s="186"/>
      <c r="X112" s="186"/>
      <c r="Y112" s="183"/>
      <c r="Z112" s="183"/>
      <c r="AA112" s="183"/>
      <c r="AB112" s="183"/>
      <c r="AC112" s="183"/>
      <c r="AD112" s="183"/>
      <c r="AE112" s="183"/>
      <c r="AF112" s="183"/>
      <c r="AG112" s="183"/>
      <c r="AH112" s="183"/>
      <c r="AI112" s="186"/>
      <c r="AJ112" s="186"/>
      <c r="AK112" s="186"/>
    </row>
    <row r="113" s="116" customFormat="1" ht="30" customHeight="1" spans="1:37">
      <c r="A113" s="141" t="s">
        <v>49</v>
      </c>
      <c r="B113" s="140" t="s">
        <v>454</v>
      </c>
      <c r="C113" s="140"/>
      <c r="D113" s="140"/>
      <c r="E113" s="140"/>
      <c r="F113" s="140"/>
      <c r="G113" s="140"/>
      <c r="H113" s="140"/>
      <c r="I113" s="186"/>
      <c r="J113" s="186"/>
      <c r="K113" s="186"/>
      <c r="L113" s="186"/>
      <c r="M113" s="186"/>
      <c r="N113" s="186"/>
      <c r="O113" s="186"/>
      <c r="P113" s="186"/>
      <c r="Q113" s="186"/>
      <c r="R113" s="186"/>
      <c r="S113" s="186"/>
      <c r="T113" s="186"/>
      <c r="U113" s="186"/>
      <c r="V113" s="186"/>
      <c r="W113" s="186"/>
      <c r="X113" s="186"/>
      <c r="Y113" s="183"/>
      <c r="Z113" s="183"/>
      <c r="AA113" s="183"/>
      <c r="AB113" s="183"/>
      <c r="AC113" s="183"/>
      <c r="AD113" s="183"/>
      <c r="AE113" s="183"/>
      <c r="AF113" s="183"/>
      <c r="AG113" s="183"/>
      <c r="AH113" s="183"/>
      <c r="AI113" s="186"/>
      <c r="AJ113" s="186"/>
      <c r="AK113" s="186"/>
    </row>
    <row r="114" s="116" customFormat="1" ht="30" customHeight="1" spans="1:37">
      <c r="A114" s="141" t="s">
        <v>47</v>
      </c>
      <c r="B114" s="140" t="s">
        <v>455</v>
      </c>
      <c r="C114" s="140"/>
      <c r="D114" s="140"/>
      <c r="E114" s="140"/>
      <c r="F114" s="140"/>
      <c r="G114" s="140"/>
      <c r="H114" s="140"/>
      <c r="I114" s="186"/>
      <c r="J114" s="186"/>
      <c r="K114" s="186"/>
      <c r="L114" s="186"/>
      <c r="M114" s="186"/>
      <c r="N114" s="186"/>
      <c r="O114" s="186"/>
      <c r="P114" s="186"/>
      <c r="Q114" s="186"/>
      <c r="R114" s="186"/>
      <c r="S114" s="186"/>
      <c r="T114" s="186"/>
      <c r="U114" s="186"/>
      <c r="V114" s="186"/>
      <c r="W114" s="186"/>
      <c r="X114" s="186"/>
      <c r="Y114" s="183"/>
      <c r="Z114" s="183"/>
      <c r="AA114" s="183"/>
      <c r="AB114" s="183"/>
      <c r="AC114" s="183"/>
      <c r="AD114" s="183"/>
      <c r="AE114" s="183"/>
      <c r="AF114" s="183"/>
      <c r="AG114" s="183"/>
      <c r="AH114" s="183"/>
      <c r="AI114" s="186"/>
      <c r="AJ114" s="186"/>
      <c r="AK114" s="186"/>
    </row>
    <row r="115" s="116" customFormat="1" ht="30" customHeight="1" spans="1:37">
      <c r="A115" s="141" t="s">
        <v>49</v>
      </c>
      <c r="B115" s="140" t="s">
        <v>456</v>
      </c>
      <c r="C115" s="140"/>
      <c r="D115" s="140"/>
      <c r="E115" s="140"/>
      <c r="F115" s="140"/>
      <c r="G115" s="140"/>
      <c r="H115" s="140"/>
      <c r="I115" s="186"/>
      <c r="J115" s="186"/>
      <c r="K115" s="186"/>
      <c r="L115" s="186"/>
      <c r="M115" s="186"/>
      <c r="N115" s="186"/>
      <c r="O115" s="186"/>
      <c r="P115" s="186"/>
      <c r="Q115" s="186"/>
      <c r="R115" s="186"/>
      <c r="S115" s="186"/>
      <c r="T115" s="186"/>
      <c r="U115" s="186"/>
      <c r="V115" s="186"/>
      <c r="W115" s="186"/>
      <c r="X115" s="186"/>
      <c r="Y115" s="183"/>
      <c r="Z115" s="183"/>
      <c r="AA115" s="183"/>
      <c r="AB115" s="183"/>
      <c r="AC115" s="183"/>
      <c r="AD115" s="183"/>
      <c r="AE115" s="183"/>
      <c r="AF115" s="183"/>
      <c r="AG115" s="183"/>
      <c r="AH115" s="183"/>
      <c r="AI115" s="186"/>
      <c r="AJ115" s="186"/>
      <c r="AK115" s="186"/>
    </row>
    <row r="116" s="116" customFormat="1" ht="30" customHeight="1" spans="1:37">
      <c r="A116" s="141" t="s">
        <v>49</v>
      </c>
      <c r="B116" s="140" t="s">
        <v>457</v>
      </c>
      <c r="C116" s="140"/>
      <c r="D116" s="140"/>
      <c r="E116" s="140"/>
      <c r="F116" s="140"/>
      <c r="G116" s="140"/>
      <c r="H116" s="140"/>
      <c r="I116" s="186"/>
      <c r="J116" s="186"/>
      <c r="K116" s="186"/>
      <c r="L116" s="186"/>
      <c r="M116" s="186"/>
      <c r="N116" s="186"/>
      <c r="O116" s="186"/>
      <c r="P116" s="186"/>
      <c r="Q116" s="186"/>
      <c r="R116" s="186"/>
      <c r="S116" s="186"/>
      <c r="T116" s="186"/>
      <c r="U116" s="186"/>
      <c r="V116" s="186"/>
      <c r="W116" s="186"/>
      <c r="X116" s="186"/>
      <c r="Y116" s="183"/>
      <c r="Z116" s="183"/>
      <c r="AA116" s="183"/>
      <c r="AB116" s="183"/>
      <c r="AC116" s="183"/>
      <c r="AD116" s="183"/>
      <c r="AE116" s="183"/>
      <c r="AF116" s="183"/>
      <c r="AG116" s="183"/>
      <c r="AH116" s="183"/>
      <c r="AI116" s="186"/>
      <c r="AJ116" s="186"/>
      <c r="AK116" s="186"/>
    </row>
    <row r="117" s="116" customFormat="1" ht="30" customHeight="1" spans="1:37">
      <c r="A117" s="141" t="s">
        <v>47</v>
      </c>
      <c r="B117" s="140" t="s">
        <v>458</v>
      </c>
      <c r="C117" s="140"/>
      <c r="D117" s="140"/>
      <c r="E117" s="140"/>
      <c r="F117" s="140"/>
      <c r="G117" s="140"/>
      <c r="H117" s="140"/>
      <c r="I117" s="186"/>
      <c r="J117" s="186"/>
      <c r="K117" s="186"/>
      <c r="L117" s="186"/>
      <c r="M117" s="186"/>
      <c r="N117" s="186"/>
      <c r="O117" s="186"/>
      <c r="P117" s="186"/>
      <c r="Q117" s="186"/>
      <c r="R117" s="186"/>
      <c r="S117" s="186"/>
      <c r="T117" s="186"/>
      <c r="U117" s="186"/>
      <c r="V117" s="186"/>
      <c r="W117" s="186"/>
      <c r="X117" s="186"/>
      <c r="Y117" s="183"/>
      <c r="Z117" s="183"/>
      <c r="AA117" s="183"/>
      <c r="AB117" s="183"/>
      <c r="AC117" s="183"/>
      <c r="AD117" s="183"/>
      <c r="AE117" s="183"/>
      <c r="AF117" s="183"/>
      <c r="AG117" s="183"/>
      <c r="AH117" s="183"/>
      <c r="AI117" s="186"/>
      <c r="AJ117" s="186"/>
      <c r="AK117" s="186"/>
    </row>
    <row r="118" s="116" customFormat="1" ht="30" customHeight="1" spans="1:37">
      <c r="A118" s="141" t="s">
        <v>49</v>
      </c>
      <c r="B118" s="140" t="s">
        <v>459</v>
      </c>
      <c r="C118" s="140"/>
      <c r="D118" s="140"/>
      <c r="E118" s="140"/>
      <c r="F118" s="140"/>
      <c r="G118" s="140"/>
      <c r="H118" s="140"/>
      <c r="I118" s="186"/>
      <c r="J118" s="186"/>
      <c r="K118" s="186"/>
      <c r="L118" s="186"/>
      <c r="M118" s="186"/>
      <c r="N118" s="186"/>
      <c r="O118" s="186"/>
      <c r="P118" s="186"/>
      <c r="Q118" s="186"/>
      <c r="R118" s="186"/>
      <c r="S118" s="186"/>
      <c r="T118" s="186"/>
      <c r="U118" s="186"/>
      <c r="V118" s="186"/>
      <c r="W118" s="186"/>
      <c r="X118" s="186"/>
      <c r="Y118" s="183"/>
      <c r="Z118" s="183"/>
      <c r="AA118" s="183"/>
      <c r="AB118" s="183"/>
      <c r="AC118" s="183"/>
      <c r="AD118" s="183"/>
      <c r="AE118" s="183"/>
      <c r="AF118" s="183"/>
      <c r="AG118" s="183"/>
      <c r="AH118" s="183"/>
      <c r="AI118" s="186"/>
      <c r="AJ118" s="186"/>
      <c r="AK118" s="186"/>
    </row>
    <row r="119" s="116" customFormat="1" ht="30" customHeight="1" spans="1:37">
      <c r="A119" s="141" t="s">
        <v>49</v>
      </c>
      <c r="B119" s="140" t="s">
        <v>460</v>
      </c>
      <c r="C119" s="140"/>
      <c r="D119" s="140"/>
      <c r="E119" s="140"/>
      <c r="F119" s="140"/>
      <c r="G119" s="140"/>
      <c r="H119" s="140"/>
      <c r="I119" s="186"/>
      <c r="J119" s="186"/>
      <c r="K119" s="186"/>
      <c r="L119" s="186"/>
      <c r="M119" s="186"/>
      <c r="N119" s="186"/>
      <c r="O119" s="186"/>
      <c r="P119" s="186"/>
      <c r="Q119" s="186"/>
      <c r="R119" s="186"/>
      <c r="S119" s="186"/>
      <c r="T119" s="186"/>
      <c r="U119" s="186"/>
      <c r="V119" s="186"/>
      <c r="W119" s="186"/>
      <c r="X119" s="186"/>
      <c r="Y119" s="183"/>
      <c r="Z119" s="183"/>
      <c r="AA119" s="183"/>
      <c r="AB119" s="183"/>
      <c r="AC119" s="183"/>
      <c r="AD119" s="183"/>
      <c r="AE119" s="183"/>
      <c r="AF119" s="183"/>
      <c r="AG119" s="183"/>
      <c r="AH119" s="183"/>
      <c r="AI119" s="186"/>
      <c r="AJ119" s="186"/>
      <c r="AK119" s="186"/>
    </row>
    <row r="120" s="116" customFormat="1" ht="30" customHeight="1" spans="1:37">
      <c r="A120" s="141" t="s">
        <v>49</v>
      </c>
      <c r="B120" s="140" t="s">
        <v>461</v>
      </c>
      <c r="C120" s="140"/>
      <c r="D120" s="140"/>
      <c r="E120" s="140"/>
      <c r="F120" s="140"/>
      <c r="G120" s="140"/>
      <c r="H120" s="140"/>
      <c r="I120" s="186"/>
      <c r="J120" s="186"/>
      <c r="K120" s="186"/>
      <c r="L120" s="186"/>
      <c r="M120" s="186"/>
      <c r="N120" s="186"/>
      <c r="O120" s="186"/>
      <c r="P120" s="186"/>
      <c r="Q120" s="186"/>
      <c r="R120" s="186"/>
      <c r="S120" s="186"/>
      <c r="T120" s="186"/>
      <c r="U120" s="186"/>
      <c r="V120" s="186"/>
      <c r="W120" s="186"/>
      <c r="X120" s="186"/>
      <c r="Y120" s="183"/>
      <c r="Z120" s="183"/>
      <c r="AA120" s="183"/>
      <c r="AB120" s="183"/>
      <c r="AC120" s="183"/>
      <c r="AD120" s="183"/>
      <c r="AE120" s="183"/>
      <c r="AF120" s="183"/>
      <c r="AG120" s="183"/>
      <c r="AH120" s="183"/>
      <c r="AI120" s="186"/>
      <c r="AJ120" s="186"/>
      <c r="AK120" s="186"/>
    </row>
    <row r="121" s="116" customFormat="1" ht="30" customHeight="1" spans="1:37">
      <c r="A121" s="141" t="s">
        <v>47</v>
      </c>
      <c r="B121" s="140" t="s">
        <v>462</v>
      </c>
      <c r="C121" s="140"/>
      <c r="D121" s="140"/>
      <c r="E121" s="140"/>
      <c r="F121" s="140"/>
      <c r="G121" s="140"/>
      <c r="H121" s="140"/>
      <c r="I121" s="186">
        <f t="shared" ref="I121:Q121" si="42">I122</f>
        <v>1000</v>
      </c>
      <c r="J121" s="186">
        <f t="shared" si="42"/>
        <v>0</v>
      </c>
      <c r="K121" s="186">
        <f t="shared" si="42"/>
        <v>1</v>
      </c>
      <c r="L121" s="186">
        <f t="shared" si="42"/>
        <v>0</v>
      </c>
      <c r="M121" s="186">
        <f t="shared" si="42"/>
        <v>0</v>
      </c>
      <c r="N121" s="186">
        <f t="shared" si="42"/>
        <v>0</v>
      </c>
      <c r="O121" s="186">
        <f t="shared" si="42"/>
        <v>0</v>
      </c>
      <c r="P121" s="186">
        <f t="shared" si="42"/>
        <v>0</v>
      </c>
      <c r="Q121" s="186">
        <f t="shared" si="42"/>
        <v>0</v>
      </c>
      <c r="R121" s="186"/>
      <c r="S121" s="186"/>
      <c r="T121" s="186"/>
      <c r="U121" s="186"/>
      <c r="V121" s="186"/>
      <c r="W121" s="186"/>
      <c r="X121" s="186"/>
      <c r="Y121" s="183">
        <f t="shared" ref="Y121:AH121" si="43">Y122</f>
        <v>1200</v>
      </c>
      <c r="Z121" s="183">
        <f t="shared" si="43"/>
        <v>1200</v>
      </c>
      <c r="AA121" s="183">
        <f t="shared" si="43"/>
        <v>0</v>
      </c>
      <c r="AB121" s="183">
        <f t="shared" si="43"/>
        <v>1200</v>
      </c>
      <c r="AC121" s="183">
        <f t="shared" si="43"/>
        <v>0</v>
      </c>
      <c r="AD121" s="183">
        <f t="shared" si="43"/>
        <v>0</v>
      </c>
      <c r="AE121" s="183">
        <f t="shared" si="43"/>
        <v>0</v>
      </c>
      <c r="AF121" s="183">
        <f t="shared" si="43"/>
        <v>0</v>
      </c>
      <c r="AG121" s="183">
        <f t="shared" si="43"/>
        <v>0</v>
      </c>
      <c r="AH121" s="183">
        <f t="shared" si="43"/>
        <v>0</v>
      </c>
      <c r="AI121" s="186"/>
      <c r="AJ121" s="186"/>
      <c r="AK121" s="186"/>
    </row>
    <row r="122" s="116" customFormat="1" ht="30" customHeight="1" spans="1:37">
      <c r="A122" s="141" t="s">
        <v>49</v>
      </c>
      <c r="B122" s="140" t="s">
        <v>462</v>
      </c>
      <c r="C122" s="140"/>
      <c r="D122" s="140"/>
      <c r="E122" s="140"/>
      <c r="F122" s="140"/>
      <c r="G122" s="140"/>
      <c r="H122" s="140"/>
      <c r="I122" s="186">
        <f t="shared" ref="I122:Q122" si="44">I123</f>
        <v>1000</v>
      </c>
      <c r="J122" s="186">
        <f t="shared" si="44"/>
        <v>0</v>
      </c>
      <c r="K122" s="186">
        <f t="shared" si="44"/>
        <v>1</v>
      </c>
      <c r="L122" s="186">
        <f t="shared" si="44"/>
        <v>0</v>
      </c>
      <c r="M122" s="186">
        <f t="shared" si="44"/>
        <v>0</v>
      </c>
      <c r="N122" s="186">
        <f t="shared" si="44"/>
        <v>0</v>
      </c>
      <c r="O122" s="186">
        <f t="shared" si="44"/>
        <v>0</v>
      </c>
      <c r="P122" s="186">
        <f t="shared" si="44"/>
        <v>0</v>
      </c>
      <c r="Q122" s="186">
        <f t="shared" si="44"/>
        <v>0</v>
      </c>
      <c r="R122" s="186"/>
      <c r="S122" s="186"/>
      <c r="T122" s="186"/>
      <c r="U122" s="186"/>
      <c r="V122" s="186"/>
      <c r="W122" s="186"/>
      <c r="X122" s="186"/>
      <c r="Y122" s="183">
        <f t="shared" ref="Y122:AH122" si="45">Y123</f>
        <v>1200</v>
      </c>
      <c r="Z122" s="183">
        <f t="shared" si="45"/>
        <v>1200</v>
      </c>
      <c r="AA122" s="183">
        <f t="shared" si="45"/>
        <v>0</v>
      </c>
      <c r="AB122" s="183">
        <f t="shared" si="45"/>
        <v>1200</v>
      </c>
      <c r="AC122" s="183">
        <f t="shared" si="45"/>
        <v>0</v>
      </c>
      <c r="AD122" s="183">
        <f t="shared" si="45"/>
        <v>0</v>
      </c>
      <c r="AE122" s="183">
        <f t="shared" si="45"/>
        <v>0</v>
      </c>
      <c r="AF122" s="183">
        <f t="shared" si="45"/>
        <v>0</v>
      </c>
      <c r="AG122" s="183">
        <f t="shared" si="45"/>
        <v>0</v>
      </c>
      <c r="AH122" s="183">
        <f t="shared" si="45"/>
        <v>0</v>
      </c>
      <c r="AI122" s="186"/>
      <c r="AJ122" s="186"/>
      <c r="AK122" s="186"/>
    </row>
    <row r="123" s="116" customFormat="1" ht="306" spans="1:37">
      <c r="A123" s="141">
        <f>MAX($A$11:A122)+1</f>
        <v>57</v>
      </c>
      <c r="B123" s="147" t="s">
        <v>463</v>
      </c>
      <c r="C123" s="218">
        <v>2023</v>
      </c>
      <c r="D123" s="218" t="s">
        <v>464</v>
      </c>
      <c r="E123" s="218" t="s">
        <v>56</v>
      </c>
      <c r="F123" s="218" t="s">
        <v>436</v>
      </c>
      <c r="G123" s="218" t="s">
        <v>246</v>
      </c>
      <c r="H123" s="219" t="s">
        <v>465</v>
      </c>
      <c r="I123" s="186">
        <v>1000</v>
      </c>
      <c r="J123" s="186"/>
      <c r="K123" s="186">
        <v>1</v>
      </c>
      <c r="L123" s="186"/>
      <c r="M123" s="186"/>
      <c r="N123" s="186"/>
      <c r="O123" s="186"/>
      <c r="P123" s="186"/>
      <c r="Q123" s="186"/>
      <c r="R123" s="186">
        <v>1000</v>
      </c>
      <c r="S123" s="186">
        <v>1000</v>
      </c>
      <c r="T123" s="222" t="s">
        <v>466</v>
      </c>
      <c r="U123" s="222" t="s">
        <v>467</v>
      </c>
      <c r="V123" s="222" t="s">
        <v>466</v>
      </c>
      <c r="W123" s="222" t="s">
        <v>467</v>
      </c>
      <c r="X123" s="186" t="s">
        <v>440</v>
      </c>
      <c r="Y123" s="183">
        <v>1200</v>
      </c>
      <c r="Z123" s="223">
        <v>1200</v>
      </c>
      <c r="AA123" s="146">
        <v>0</v>
      </c>
      <c r="AB123" s="224">
        <v>1200</v>
      </c>
      <c r="AC123" s="225">
        <v>0</v>
      </c>
      <c r="AD123" s="183"/>
      <c r="AE123" s="183"/>
      <c r="AF123" s="183"/>
      <c r="AG123" s="183"/>
      <c r="AH123" s="183"/>
      <c r="AI123" s="228" t="s">
        <v>468</v>
      </c>
      <c r="AJ123" s="158" t="s">
        <v>469</v>
      </c>
      <c r="AK123" s="186"/>
    </row>
    <row r="124" s="116" customFormat="1" ht="30" customHeight="1" spans="1:37">
      <c r="A124" s="139" t="s">
        <v>45</v>
      </c>
      <c r="B124" s="140" t="s">
        <v>470</v>
      </c>
      <c r="C124" s="140"/>
      <c r="D124" s="140"/>
      <c r="E124" s="140"/>
      <c r="F124" s="140"/>
      <c r="G124" s="140"/>
      <c r="H124" s="140"/>
      <c r="I124" s="186"/>
      <c r="J124" s="186">
        <f t="shared" ref="I124:Q124" si="46">J125+J153+J168</f>
        <v>0</v>
      </c>
      <c r="K124" s="186">
        <f t="shared" si="46"/>
        <v>0</v>
      </c>
      <c r="L124" s="186">
        <f t="shared" si="46"/>
        <v>28</v>
      </c>
      <c r="M124" s="186">
        <f t="shared" si="46"/>
        <v>0</v>
      </c>
      <c r="N124" s="186">
        <f t="shared" si="46"/>
        <v>0</v>
      </c>
      <c r="O124" s="186">
        <f t="shared" si="46"/>
        <v>0</v>
      </c>
      <c r="P124" s="186">
        <f t="shared" si="46"/>
        <v>0</v>
      </c>
      <c r="Q124" s="186">
        <f t="shared" si="46"/>
        <v>0</v>
      </c>
      <c r="R124" s="186"/>
      <c r="S124" s="186"/>
      <c r="T124" s="186"/>
      <c r="U124" s="186"/>
      <c r="V124" s="186"/>
      <c r="W124" s="186"/>
      <c r="X124" s="186"/>
      <c r="Y124" s="183">
        <f t="shared" ref="Y124:AH124" si="47">Y125+Y153+Y168</f>
        <v>27876.92</v>
      </c>
      <c r="Z124" s="183">
        <f t="shared" si="47"/>
        <v>27876.92</v>
      </c>
      <c r="AA124" s="183">
        <f t="shared" si="47"/>
        <v>5783.531635</v>
      </c>
      <c r="AB124" s="183">
        <f t="shared" si="47"/>
        <v>2234.366482</v>
      </c>
      <c r="AC124" s="183">
        <f t="shared" si="47"/>
        <v>6633.021883</v>
      </c>
      <c r="AD124" s="183">
        <f t="shared" si="47"/>
        <v>11100</v>
      </c>
      <c r="AE124" s="183">
        <f t="shared" si="47"/>
        <v>335</v>
      </c>
      <c r="AF124" s="183">
        <f t="shared" si="47"/>
        <v>1791</v>
      </c>
      <c r="AG124" s="183">
        <f t="shared" si="47"/>
        <v>0</v>
      </c>
      <c r="AH124" s="183">
        <f t="shared" si="47"/>
        <v>0</v>
      </c>
      <c r="AI124" s="186"/>
      <c r="AJ124" s="186"/>
      <c r="AK124" s="186"/>
    </row>
    <row r="125" s="122" customFormat="1" ht="30" customHeight="1" spans="1:37">
      <c r="A125" s="139" t="s">
        <v>47</v>
      </c>
      <c r="B125" s="140" t="s">
        <v>471</v>
      </c>
      <c r="C125" s="140"/>
      <c r="D125" s="140"/>
      <c r="E125" s="140"/>
      <c r="F125" s="140"/>
      <c r="G125" s="140"/>
      <c r="H125" s="140"/>
      <c r="I125" s="221"/>
      <c r="J125" s="221">
        <f t="shared" ref="I125:Q125" si="48">J126+J127+J128+J138+J142+J143+J144+J145+J146</f>
        <v>0</v>
      </c>
      <c r="K125" s="221">
        <f t="shared" si="48"/>
        <v>0</v>
      </c>
      <c r="L125" s="221">
        <f t="shared" si="48"/>
        <v>18</v>
      </c>
      <c r="M125" s="221">
        <f t="shared" si="48"/>
        <v>0</v>
      </c>
      <c r="N125" s="221">
        <f t="shared" si="48"/>
        <v>0</v>
      </c>
      <c r="O125" s="221">
        <f t="shared" si="48"/>
        <v>0</v>
      </c>
      <c r="P125" s="221">
        <f t="shared" si="48"/>
        <v>0</v>
      </c>
      <c r="Q125" s="221">
        <f t="shared" si="48"/>
        <v>0</v>
      </c>
      <c r="R125" s="221"/>
      <c r="S125" s="221"/>
      <c r="T125" s="221"/>
      <c r="U125" s="221"/>
      <c r="V125" s="221"/>
      <c r="W125" s="221"/>
      <c r="X125" s="221"/>
      <c r="Y125" s="183">
        <f t="shared" ref="Y125:AH125" si="49">Y126+Y127+Y128+Y138+Y142+Y143+Y144+Y145+Y146</f>
        <v>18036.92</v>
      </c>
      <c r="Z125" s="183">
        <f t="shared" si="49"/>
        <v>18036.92</v>
      </c>
      <c r="AA125" s="183">
        <f t="shared" si="49"/>
        <v>2757.345295</v>
      </c>
      <c r="AB125" s="183">
        <f t="shared" si="49"/>
        <v>1717.366482</v>
      </c>
      <c r="AC125" s="183">
        <f t="shared" si="49"/>
        <v>5462.208223</v>
      </c>
      <c r="AD125" s="183">
        <f t="shared" si="49"/>
        <v>8100</v>
      </c>
      <c r="AE125" s="183">
        <f t="shared" si="49"/>
        <v>0</v>
      </c>
      <c r="AF125" s="183">
        <f t="shared" si="49"/>
        <v>0</v>
      </c>
      <c r="AG125" s="183">
        <f t="shared" si="49"/>
        <v>0</v>
      </c>
      <c r="AH125" s="183">
        <f t="shared" si="49"/>
        <v>0</v>
      </c>
      <c r="AI125" s="221"/>
      <c r="AJ125" s="221"/>
      <c r="AK125" s="221"/>
    </row>
    <row r="126" s="122" customFormat="1" ht="43" customHeight="1" spans="1:37">
      <c r="A126" s="141" t="s">
        <v>49</v>
      </c>
      <c r="B126" s="140" t="s">
        <v>472</v>
      </c>
      <c r="C126" s="140"/>
      <c r="D126" s="140"/>
      <c r="E126" s="140"/>
      <c r="F126" s="140"/>
      <c r="G126" s="140"/>
      <c r="H126" s="140"/>
      <c r="I126" s="221"/>
      <c r="J126" s="221"/>
      <c r="K126" s="221"/>
      <c r="L126" s="221"/>
      <c r="M126" s="221"/>
      <c r="N126" s="221"/>
      <c r="O126" s="221"/>
      <c r="P126" s="221"/>
      <c r="Q126" s="221"/>
      <c r="R126" s="221"/>
      <c r="S126" s="221"/>
      <c r="T126" s="221"/>
      <c r="U126" s="221"/>
      <c r="V126" s="221"/>
      <c r="W126" s="221"/>
      <c r="X126" s="221"/>
      <c r="Y126" s="183"/>
      <c r="Z126" s="183"/>
      <c r="AA126" s="183"/>
      <c r="AB126" s="183"/>
      <c r="AC126" s="183"/>
      <c r="AD126" s="183"/>
      <c r="AE126" s="183"/>
      <c r="AF126" s="183"/>
      <c r="AG126" s="183"/>
      <c r="AH126" s="183"/>
      <c r="AI126" s="221"/>
      <c r="AJ126" s="221"/>
      <c r="AK126" s="221"/>
    </row>
    <row r="127" s="122" customFormat="1" ht="43" customHeight="1" spans="1:37">
      <c r="A127" s="141" t="s">
        <v>49</v>
      </c>
      <c r="B127" s="140" t="s">
        <v>473</v>
      </c>
      <c r="C127" s="140"/>
      <c r="D127" s="140"/>
      <c r="E127" s="140"/>
      <c r="F127" s="140"/>
      <c r="G127" s="140"/>
      <c r="H127" s="140"/>
      <c r="I127" s="221"/>
      <c r="J127" s="221"/>
      <c r="K127" s="221"/>
      <c r="L127" s="221"/>
      <c r="M127" s="221"/>
      <c r="N127" s="221"/>
      <c r="O127" s="221"/>
      <c r="P127" s="221"/>
      <c r="Q127" s="221"/>
      <c r="R127" s="221"/>
      <c r="S127" s="221"/>
      <c r="T127" s="221"/>
      <c r="U127" s="221"/>
      <c r="V127" s="221"/>
      <c r="W127" s="221"/>
      <c r="X127" s="221"/>
      <c r="Y127" s="183"/>
      <c r="Z127" s="183"/>
      <c r="AA127" s="183"/>
      <c r="AB127" s="183"/>
      <c r="AC127" s="183"/>
      <c r="AD127" s="183"/>
      <c r="AE127" s="183"/>
      <c r="AF127" s="183"/>
      <c r="AG127" s="183"/>
      <c r="AH127" s="183"/>
      <c r="AI127" s="221"/>
      <c r="AJ127" s="221"/>
      <c r="AK127" s="221"/>
    </row>
    <row r="128" s="122" customFormat="1" ht="43" customHeight="1" spans="1:37">
      <c r="A128" s="141" t="s">
        <v>49</v>
      </c>
      <c r="B128" s="140" t="s">
        <v>474</v>
      </c>
      <c r="C128" s="140"/>
      <c r="D128" s="140"/>
      <c r="E128" s="140"/>
      <c r="F128" s="140"/>
      <c r="G128" s="140"/>
      <c r="H128" s="140"/>
      <c r="I128" s="221">
        <f t="shared" ref="I128:Q128" si="50">SUM(I129:I137)</f>
        <v>81.48</v>
      </c>
      <c r="J128" s="221">
        <f t="shared" si="50"/>
        <v>0</v>
      </c>
      <c r="K128" s="221">
        <f t="shared" si="50"/>
        <v>0</v>
      </c>
      <c r="L128" s="221">
        <f t="shared" si="50"/>
        <v>9</v>
      </c>
      <c r="M128" s="221">
        <f t="shared" si="50"/>
        <v>0</v>
      </c>
      <c r="N128" s="221">
        <f t="shared" si="50"/>
        <v>0</v>
      </c>
      <c r="O128" s="221">
        <f t="shared" si="50"/>
        <v>0</v>
      </c>
      <c r="P128" s="221">
        <f t="shared" si="50"/>
        <v>0</v>
      </c>
      <c r="Q128" s="221">
        <f t="shared" si="50"/>
        <v>0</v>
      </c>
      <c r="R128" s="221"/>
      <c r="S128" s="221"/>
      <c r="T128" s="221"/>
      <c r="U128" s="221"/>
      <c r="V128" s="221"/>
      <c r="W128" s="221"/>
      <c r="X128" s="221"/>
      <c r="Y128" s="183">
        <f t="shared" ref="Y128:AH128" si="51">SUM(Y129:Y137)</f>
        <v>6412</v>
      </c>
      <c r="Z128" s="183">
        <f t="shared" si="51"/>
        <v>6412</v>
      </c>
      <c r="AA128" s="183">
        <f t="shared" si="51"/>
        <v>0</v>
      </c>
      <c r="AB128" s="183">
        <f t="shared" si="51"/>
        <v>1717.366482</v>
      </c>
      <c r="AC128" s="183">
        <f t="shared" si="51"/>
        <v>2594.633518</v>
      </c>
      <c r="AD128" s="183">
        <f t="shared" si="51"/>
        <v>2100</v>
      </c>
      <c r="AE128" s="183">
        <f t="shared" si="51"/>
        <v>0</v>
      </c>
      <c r="AF128" s="183">
        <f t="shared" si="51"/>
        <v>0</v>
      </c>
      <c r="AG128" s="183">
        <f t="shared" si="51"/>
        <v>0</v>
      </c>
      <c r="AH128" s="183">
        <f t="shared" si="51"/>
        <v>0</v>
      </c>
      <c r="AI128" s="221"/>
      <c r="AJ128" s="221"/>
      <c r="AK128" s="221"/>
    </row>
    <row r="129" s="118" customFormat="1" ht="129" customHeight="1" spans="1:37">
      <c r="A129" s="162">
        <f>MAX($A$11:A128)+1</f>
        <v>58</v>
      </c>
      <c r="B129" s="147" t="s">
        <v>475</v>
      </c>
      <c r="C129" s="147">
        <v>2023</v>
      </c>
      <c r="D129" s="147" t="s">
        <v>476</v>
      </c>
      <c r="E129" s="147" t="s">
        <v>56</v>
      </c>
      <c r="F129" s="147" t="s">
        <v>271</v>
      </c>
      <c r="G129" s="147" t="s">
        <v>477</v>
      </c>
      <c r="H129" s="229" t="s">
        <v>478</v>
      </c>
      <c r="I129" s="157">
        <v>10.26</v>
      </c>
      <c r="J129" s="188"/>
      <c r="K129" s="188"/>
      <c r="L129" s="188">
        <v>1</v>
      </c>
      <c r="M129" s="188"/>
      <c r="N129" s="188"/>
      <c r="O129" s="188"/>
      <c r="P129" s="188"/>
      <c r="Q129" s="188"/>
      <c r="R129" s="188">
        <v>2858</v>
      </c>
      <c r="S129" s="188">
        <v>13327</v>
      </c>
      <c r="T129" s="157" t="s">
        <v>466</v>
      </c>
      <c r="U129" s="157" t="s">
        <v>467</v>
      </c>
      <c r="V129" s="157" t="s">
        <v>466</v>
      </c>
      <c r="W129" s="157" t="s">
        <v>467</v>
      </c>
      <c r="X129" s="188" t="s">
        <v>440</v>
      </c>
      <c r="Y129" s="188">
        <v>1440</v>
      </c>
      <c r="Z129" s="188">
        <v>1440</v>
      </c>
      <c r="AA129" s="146">
        <v>0</v>
      </c>
      <c r="AB129" s="188">
        <v>1220.464274</v>
      </c>
      <c r="AC129" s="188">
        <v>219.535726</v>
      </c>
      <c r="AD129" s="188"/>
      <c r="AE129" s="188"/>
      <c r="AF129" s="188"/>
      <c r="AG129" s="188"/>
      <c r="AH129" s="188"/>
      <c r="AI129" s="171" t="s">
        <v>479</v>
      </c>
      <c r="AJ129" s="171" t="s">
        <v>480</v>
      </c>
      <c r="AK129" s="171"/>
    </row>
    <row r="130" s="118" customFormat="1" ht="129" customHeight="1" spans="1:37">
      <c r="A130" s="162">
        <f>MAX($A$11:A129)+1</f>
        <v>59</v>
      </c>
      <c r="B130" s="147" t="s">
        <v>481</v>
      </c>
      <c r="C130" s="147">
        <v>2023</v>
      </c>
      <c r="D130" s="147" t="s">
        <v>482</v>
      </c>
      <c r="E130" s="147" t="s">
        <v>56</v>
      </c>
      <c r="F130" s="147" t="s">
        <v>271</v>
      </c>
      <c r="G130" s="147" t="s">
        <v>483</v>
      </c>
      <c r="H130" s="213" t="s">
        <v>484</v>
      </c>
      <c r="I130" s="157">
        <v>0.02</v>
      </c>
      <c r="J130" s="188"/>
      <c r="K130" s="188"/>
      <c r="L130" s="188">
        <v>1</v>
      </c>
      <c r="M130" s="188"/>
      <c r="N130" s="188"/>
      <c r="O130" s="188"/>
      <c r="P130" s="188"/>
      <c r="Q130" s="188"/>
      <c r="R130" s="188">
        <v>376</v>
      </c>
      <c r="S130" s="188">
        <v>1322</v>
      </c>
      <c r="T130" s="157" t="s">
        <v>466</v>
      </c>
      <c r="U130" s="157" t="s">
        <v>467</v>
      </c>
      <c r="V130" s="157" t="s">
        <v>466</v>
      </c>
      <c r="W130" s="157" t="s">
        <v>467</v>
      </c>
      <c r="X130" s="188" t="s">
        <v>440</v>
      </c>
      <c r="Y130" s="188">
        <v>700</v>
      </c>
      <c r="Z130" s="188">
        <v>700</v>
      </c>
      <c r="AA130" s="146">
        <v>0</v>
      </c>
      <c r="AB130" s="188"/>
      <c r="AC130" s="188">
        <v>200</v>
      </c>
      <c r="AD130" s="188">
        <v>500</v>
      </c>
      <c r="AE130" s="188"/>
      <c r="AF130" s="188"/>
      <c r="AG130" s="188"/>
      <c r="AH130" s="188"/>
      <c r="AI130" s="171" t="s">
        <v>485</v>
      </c>
      <c r="AJ130" s="171" t="s">
        <v>480</v>
      </c>
      <c r="AK130" s="171"/>
    </row>
    <row r="131" s="118" customFormat="1" ht="151" customHeight="1" spans="1:37">
      <c r="A131" s="162">
        <f>MAX($A$11:A130)+1</f>
        <v>60</v>
      </c>
      <c r="B131" s="147" t="s">
        <v>486</v>
      </c>
      <c r="C131" s="147">
        <v>2023</v>
      </c>
      <c r="D131" s="157" t="s">
        <v>487</v>
      </c>
      <c r="E131" s="147" t="s">
        <v>56</v>
      </c>
      <c r="F131" s="157" t="s">
        <v>271</v>
      </c>
      <c r="G131" s="147" t="s">
        <v>488</v>
      </c>
      <c r="H131" s="213" t="s">
        <v>489</v>
      </c>
      <c r="I131" s="157">
        <v>10</v>
      </c>
      <c r="J131" s="188"/>
      <c r="K131" s="188"/>
      <c r="L131" s="188">
        <v>1</v>
      </c>
      <c r="M131" s="188"/>
      <c r="N131" s="188"/>
      <c r="O131" s="188"/>
      <c r="P131" s="188"/>
      <c r="Q131" s="188"/>
      <c r="R131" s="188">
        <v>2398</v>
      </c>
      <c r="S131" s="188">
        <v>9208</v>
      </c>
      <c r="T131" s="157" t="s">
        <v>466</v>
      </c>
      <c r="U131" s="157" t="s">
        <v>467</v>
      </c>
      <c r="V131" s="157" t="s">
        <v>466</v>
      </c>
      <c r="W131" s="157" t="s">
        <v>467</v>
      </c>
      <c r="X131" s="188" t="s">
        <v>440</v>
      </c>
      <c r="Y131" s="237">
        <v>600</v>
      </c>
      <c r="Z131" s="237">
        <v>600</v>
      </c>
      <c r="AA131" s="146">
        <v>0</v>
      </c>
      <c r="AB131" s="188"/>
      <c r="AC131" s="188">
        <v>200</v>
      </c>
      <c r="AD131" s="188">
        <v>400</v>
      </c>
      <c r="AE131" s="188"/>
      <c r="AF131" s="188"/>
      <c r="AG131" s="188"/>
      <c r="AH131" s="188"/>
      <c r="AI131" s="158" t="s">
        <v>490</v>
      </c>
      <c r="AJ131" s="158" t="s">
        <v>480</v>
      </c>
      <c r="AK131" s="158"/>
    </row>
    <row r="132" s="118" customFormat="1" ht="119" customHeight="1" spans="1:37">
      <c r="A132" s="162">
        <f>MAX($A$11:A131)+1</f>
        <v>61</v>
      </c>
      <c r="B132" s="147" t="s">
        <v>491</v>
      </c>
      <c r="C132" s="147">
        <v>2023</v>
      </c>
      <c r="D132" s="147" t="s">
        <v>492</v>
      </c>
      <c r="E132" s="147" t="s">
        <v>56</v>
      </c>
      <c r="F132" s="147" t="s">
        <v>271</v>
      </c>
      <c r="G132" s="147" t="s">
        <v>493</v>
      </c>
      <c r="H132" s="230" t="s">
        <v>494</v>
      </c>
      <c r="I132" s="153">
        <v>10</v>
      </c>
      <c r="J132" s="188"/>
      <c r="K132" s="188"/>
      <c r="L132" s="188">
        <v>1</v>
      </c>
      <c r="M132" s="188"/>
      <c r="N132" s="188"/>
      <c r="O132" s="188"/>
      <c r="P132" s="188"/>
      <c r="Q132" s="188"/>
      <c r="R132" s="188">
        <v>544</v>
      </c>
      <c r="S132" s="188">
        <v>3260</v>
      </c>
      <c r="T132" s="157" t="s">
        <v>466</v>
      </c>
      <c r="U132" s="157" t="s">
        <v>467</v>
      </c>
      <c r="V132" s="157" t="s">
        <v>466</v>
      </c>
      <c r="W132" s="157" t="s">
        <v>467</v>
      </c>
      <c r="X132" s="188" t="s">
        <v>440</v>
      </c>
      <c r="Y132" s="237">
        <v>600</v>
      </c>
      <c r="Z132" s="237">
        <v>600</v>
      </c>
      <c r="AA132" s="146">
        <v>0</v>
      </c>
      <c r="AB132" s="188">
        <v>496.902208</v>
      </c>
      <c r="AC132" s="188">
        <v>103.097792</v>
      </c>
      <c r="AD132" s="188"/>
      <c r="AE132" s="188"/>
      <c r="AF132" s="188"/>
      <c r="AG132" s="188"/>
      <c r="AH132" s="188"/>
      <c r="AI132" s="158" t="s">
        <v>490</v>
      </c>
      <c r="AJ132" s="158" t="s">
        <v>480</v>
      </c>
      <c r="AK132" s="158"/>
    </row>
    <row r="133" s="118" customFormat="1" ht="119" customHeight="1" spans="1:37">
      <c r="A133" s="162">
        <f>MAX($A$11:A132)+1</f>
        <v>62</v>
      </c>
      <c r="B133" s="147" t="s">
        <v>495</v>
      </c>
      <c r="C133" s="147">
        <v>2023</v>
      </c>
      <c r="D133" s="147" t="s">
        <v>487</v>
      </c>
      <c r="E133" s="147" t="s">
        <v>56</v>
      </c>
      <c r="F133" s="147" t="s">
        <v>271</v>
      </c>
      <c r="G133" s="147" t="s">
        <v>496</v>
      </c>
      <c r="H133" s="230" t="s">
        <v>489</v>
      </c>
      <c r="I133" s="153">
        <v>10</v>
      </c>
      <c r="J133" s="188"/>
      <c r="K133" s="188"/>
      <c r="L133" s="188">
        <v>1</v>
      </c>
      <c r="M133" s="188"/>
      <c r="N133" s="188"/>
      <c r="O133" s="188"/>
      <c r="P133" s="188"/>
      <c r="Q133" s="188"/>
      <c r="R133" s="188">
        <v>2858</v>
      </c>
      <c r="S133" s="188">
        <v>13327</v>
      </c>
      <c r="T133" s="157" t="s">
        <v>466</v>
      </c>
      <c r="U133" s="157" t="s">
        <v>467</v>
      </c>
      <c r="V133" s="157" t="s">
        <v>466</v>
      </c>
      <c r="W133" s="157" t="s">
        <v>467</v>
      </c>
      <c r="X133" s="188" t="s">
        <v>440</v>
      </c>
      <c r="Y133" s="237">
        <v>600</v>
      </c>
      <c r="Z133" s="237">
        <v>600</v>
      </c>
      <c r="AA133" s="146">
        <v>0</v>
      </c>
      <c r="AB133" s="188"/>
      <c r="AC133" s="188">
        <v>200</v>
      </c>
      <c r="AD133" s="188">
        <v>400</v>
      </c>
      <c r="AE133" s="188"/>
      <c r="AF133" s="188"/>
      <c r="AG133" s="188"/>
      <c r="AH133" s="188"/>
      <c r="AI133" s="171" t="s">
        <v>490</v>
      </c>
      <c r="AJ133" s="171" t="s">
        <v>480</v>
      </c>
      <c r="AK133" s="171"/>
    </row>
    <row r="134" s="118" customFormat="1" ht="119" customHeight="1" spans="1:37">
      <c r="A134" s="162">
        <f>MAX($A$11:A133)+1</f>
        <v>63</v>
      </c>
      <c r="B134" s="147" t="s">
        <v>497</v>
      </c>
      <c r="C134" s="147">
        <v>2023</v>
      </c>
      <c r="D134" s="157" t="s">
        <v>487</v>
      </c>
      <c r="E134" s="147" t="s">
        <v>56</v>
      </c>
      <c r="F134" s="157" t="s">
        <v>271</v>
      </c>
      <c r="G134" s="147" t="s">
        <v>498</v>
      </c>
      <c r="H134" s="230" t="s">
        <v>489</v>
      </c>
      <c r="I134" s="153">
        <v>10</v>
      </c>
      <c r="J134" s="188"/>
      <c r="K134" s="188"/>
      <c r="L134" s="188">
        <v>1</v>
      </c>
      <c r="M134" s="188"/>
      <c r="N134" s="188"/>
      <c r="O134" s="188"/>
      <c r="P134" s="188"/>
      <c r="Q134" s="188"/>
      <c r="R134" s="157">
        <v>2365</v>
      </c>
      <c r="S134" s="157">
        <v>8398</v>
      </c>
      <c r="T134" s="157" t="s">
        <v>466</v>
      </c>
      <c r="U134" s="157" t="s">
        <v>467</v>
      </c>
      <c r="V134" s="157" t="s">
        <v>466</v>
      </c>
      <c r="W134" s="157" t="s">
        <v>467</v>
      </c>
      <c r="X134" s="188" t="s">
        <v>440</v>
      </c>
      <c r="Y134" s="237">
        <v>600</v>
      </c>
      <c r="Z134" s="237">
        <v>600</v>
      </c>
      <c r="AA134" s="146">
        <v>0</v>
      </c>
      <c r="AB134" s="188"/>
      <c r="AC134" s="188">
        <v>200</v>
      </c>
      <c r="AD134" s="188">
        <v>400</v>
      </c>
      <c r="AE134" s="188"/>
      <c r="AF134" s="188"/>
      <c r="AG134" s="188"/>
      <c r="AH134" s="188"/>
      <c r="AI134" s="171" t="s">
        <v>490</v>
      </c>
      <c r="AJ134" s="171" t="s">
        <v>480</v>
      </c>
      <c r="AK134" s="171"/>
    </row>
    <row r="135" s="118" customFormat="1" ht="119" customHeight="1" spans="1:37">
      <c r="A135" s="162">
        <f>MAX($A$11:A134)+1</f>
        <v>64</v>
      </c>
      <c r="B135" s="147" t="s">
        <v>499</v>
      </c>
      <c r="C135" s="147">
        <v>2023</v>
      </c>
      <c r="D135" s="157" t="s">
        <v>487</v>
      </c>
      <c r="E135" s="147" t="s">
        <v>56</v>
      </c>
      <c r="F135" s="157" t="s">
        <v>271</v>
      </c>
      <c r="G135" s="147" t="s">
        <v>124</v>
      </c>
      <c r="H135" s="230" t="s">
        <v>489</v>
      </c>
      <c r="I135" s="153">
        <v>10</v>
      </c>
      <c r="J135" s="188"/>
      <c r="K135" s="188"/>
      <c r="L135" s="188">
        <v>1</v>
      </c>
      <c r="M135" s="188"/>
      <c r="N135" s="188"/>
      <c r="O135" s="188"/>
      <c r="P135" s="188"/>
      <c r="Q135" s="188"/>
      <c r="R135" s="157">
        <v>5265</v>
      </c>
      <c r="S135" s="157">
        <v>23537</v>
      </c>
      <c r="T135" s="157" t="s">
        <v>466</v>
      </c>
      <c r="U135" s="157" t="s">
        <v>467</v>
      </c>
      <c r="V135" s="157" t="s">
        <v>466</v>
      </c>
      <c r="W135" s="157" t="s">
        <v>467</v>
      </c>
      <c r="X135" s="188" t="s">
        <v>440</v>
      </c>
      <c r="Y135" s="237">
        <v>600</v>
      </c>
      <c r="Z135" s="237">
        <v>600</v>
      </c>
      <c r="AA135" s="146">
        <v>0</v>
      </c>
      <c r="AB135" s="188"/>
      <c r="AC135" s="188">
        <v>200</v>
      </c>
      <c r="AD135" s="188">
        <v>400</v>
      </c>
      <c r="AE135" s="188"/>
      <c r="AF135" s="188"/>
      <c r="AG135" s="188"/>
      <c r="AH135" s="188"/>
      <c r="AI135" s="171" t="s">
        <v>490</v>
      </c>
      <c r="AJ135" s="171" t="s">
        <v>480</v>
      </c>
      <c r="AK135" s="171"/>
    </row>
    <row r="136" s="118" customFormat="1" ht="119" customHeight="1" spans="1:37">
      <c r="A136" s="162">
        <f>MAX($A$11:A135)+1</f>
        <v>65</v>
      </c>
      <c r="B136" s="147" t="s">
        <v>500</v>
      </c>
      <c r="C136" s="147">
        <v>2023</v>
      </c>
      <c r="D136" s="147" t="s">
        <v>501</v>
      </c>
      <c r="E136" s="147" t="s">
        <v>56</v>
      </c>
      <c r="F136" s="147" t="s">
        <v>271</v>
      </c>
      <c r="G136" s="147" t="s">
        <v>257</v>
      </c>
      <c r="H136" s="230" t="s">
        <v>489</v>
      </c>
      <c r="I136" s="157">
        <v>10</v>
      </c>
      <c r="J136" s="188"/>
      <c r="K136" s="188"/>
      <c r="L136" s="188">
        <v>1</v>
      </c>
      <c r="M136" s="188"/>
      <c r="N136" s="188"/>
      <c r="O136" s="188"/>
      <c r="P136" s="188"/>
      <c r="Q136" s="188"/>
      <c r="R136" s="188">
        <v>1081</v>
      </c>
      <c r="S136" s="188">
        <v>4144</v>
      </c>
      <c r="T136" s="157" t="s">
        <v>257</v>
      </c>
      <c r="U136" s="157" t="s">
        <v>258</v>
      </c>
      <c r="V136" s="157" t="s">
        <v>466</v>
      </c>
      <c r="W136" s="157" t="s">
        <v>467</v>
      </c>
      <c r="X136" s="188" t="s">
        <v>440</v>
      </c>
      <c r="Y136" s="188">
        <v>600</v>
      </c>
      <c r="Z136" s="188">
        <v>600</v>
      </c>
      <c r="AA136" s="146">
        <v>0</v>
      </c>
      <c r="AB136" s="188"/>
      <c r="AC136" s="188">
        <v>600</v>
      </c>
      <c r="AD136" s="188"/>
      <c r="AE136" s="188"/>
      <c r="AF136" s="188"/>
      <c r="AG136" s="188"/>
      <c r="AH136" s="188"/>
      <c r="AI136" s="171" t="s">
        <v>490</v>
      </c>
      <c r="AJ136" s="171" t="s">
        <v>480</v>
      </c>
      <c r="AK136" s="171"/>
    </row>
    <row r="137" s="118" customFormat="1" ht="120" customHeight="1" spans="1:37">
      <c r="A137" s="162">
        <f>MAX($A$11:A136)+1</f>
        <v>66</v>
      </c>
      <c r="B137" s="147" t="s">
        <v>502</v>
      </c>
      <c r="C137" s="147">
        <v>2023</v>
      </c>
      <c r="D137" s="147" t="s">
        <v>503</v>
      </c>
      <c r="E137" s="147" t="s">
        <v>56</v>
      </c>
      <c r="F137" s="147" t="s">
        <v>271</v>
      </c>
      <c r="G137" s="147" t="s">
        <v>504</v>
      </c>
      <c r="H137" s="229" t="s">
        <v>505</v>
      </c>
      <c r="I137" s="157">
        <v>11.2</v>
      </c>
      <c r="J137" s="188"/>
      <c r="K137" s="188"/>
      <c r="L137" s="188">
        <v>1</v>
      </c>
      <c r="M137" s="188"/>
      <c r="N137" s="188"/>
      <c r="O137" s="188"/>
      <c r="P137" s="188"/>
      <c r="Q137" s="188"/>
      <c r="R137" s="188">
        <v>1096</v>
      </c>
      <c r="S137" s="188">
        <v>4306</v>
      </c>
      <c r="T137" s="157" t="s">
        <v>506</v>
      </c>
      <c r="U137" s="157" t="s">
        <v>507</v>
      </c>
      <c r="V137" s="157" t="s">
        <v>466</v>
      </c>
      <c r="W137" s="157" t="s">
        <v>467</v>
      </c>
      <c r="X137" s="188" t="s">
        <v>440</v>
      </c>
      <c r="Y137" s="188">
        <v>672</v>
      </c>
      <c r="Z137" s="188">
        <v>672</v>
      </c>
      <c r="AA137" s="146">
        <v>0</v>
      </c>
      <c r="AB137" s="188"/>
      <c r="AC137" s="188">
        <v>672</v>
      </c>
      <c r="AD137" s="188"/>
      <c r="AE137" s="188"/>
      <c r="AF137" s="188"/>
      <c r="AG137" s="188"/>
      <c r="AH137" s="188"/>
      <c r="AI137" s="158" t="s">
        <v>508</v>
      </c>
      <c r="AJ137" s="171" t="s">
        <v>509</v>
      </c>
      <c r="AK137" s="158"/>
    </row>
    <row r="138" s="122" customFormat="1" ht="30" customHeight="1" spans="1:37">
      <c r="A138" s="141" t="s">
        <v>49</v>
      </c>
      <c r="B138" s="140" t="s">
        <v>510</v>
      </c>
      <c r="C138" s="140"/>
      <c r="D138" s="140"/>
      <c r="E138" s="140"/>
      <c r="F138" s="140"/>
      <c r="G138" s="140"/>
      <c r="H138" s="140"/>
      <c r="I138" s="221">
        <f t="shared" ref="I138:Q138" si="52">SUM(I139:I141)</f>
        <v>39.357</v>
      </c>
      <c r="J138" s="221">
        <f t="shared" si="52"/>
        <v>0</v>
      </c>
      <c r="K138" s="221">
        <f t="shared" si="52"/>
        <v>0</v>
      </c>
      <c r="L138" s="221">
        <f t="shared" si="52"/>
        <v>3</v>
      </c>
      <c r="M138" s="221">
        <f t="shared" si="52"/>
        <v>0</v>
      </c>
      <c r="N138" s="221">
        <f t="shared" si="52"/>
        <v>0</v>
      </c>
      <c r="O138" s="221">
        <f t="shared" si="52"/>
        <v>0</v>
      </c>
      <c r="P138" s="221">
        <f t="shared" si="52"/>
        <v>0</v>
      </c>
      <c r="Q138" s="221">
        <f t="shared" si="52"/>
        <v>0</v>
      </c>
      <c r="R138" s="221"/>
      <c r="S138" s="221"/>
      <c r="T138" s="221"/>
      <c r="U138" s="221"/>
      <c r="V138" s="221"/>
      <c r="W138" s="221"/>
      <c r="X138" s="221"/>
      <c r="Y138" s="183">
        <f t="shared" ref="Y138:AH138" si="53">SUM(Y139:Y141)</f>
        <v>2270.19</v>
      </c>
      <c r="Z138" s="183">
        <f t="shared" si="53"/>
        <v>2270.19</v>
      </c>
      <c r="AA138" s="183">
        <f t="shared" si="53"/>
        <v>1073.725295</v>
      </c>
      <c r="AB138" s="183">
        <f t="shared" si="53"/>
        <v>0</v>
      </c>
      <c r="AC138" s="183">
        <f t="shared" si="53"/>
        <v>196.464705</v>
      </c>
      <c r="AD138" s="183">
        <f t="shared" si="53"/>
        <v>1000</v>
      </c>
      <c r="AE138" s="183">
        <f t="shared" si="53"/>
        <v>0</v>
      </c>
      <c r="AF138" s="183">
        <f t="shared" si="53"/>
        <v>0</v>
      </c>
      <c r="AG138" s="183">
        <f t="shared" si="53"/>
        <v>0</v>
      </c>
      <c r="AH138" s="183">
        <f t="shared" si="53"/>
        <v>0</v>
      </c>
      <c r="AI138" s="221"/>
      <c r="AJ138" s="221"/>
      <c r="AK138" s="221"/>
    </row>
    <row r="139" s="123" customFormat="1" ht="170" customHeight="1" spans="1:37">
      <c r="A139" s="162">
        <f>MAX($A$11:A138)+1</f>
        <v>67</v>
      </c>
      <c r="B139" s="147" t="s">
        <v>511</v>
      </c>
      <c r="C139" s="153">
        <v>2023</v>
      </c>
      <c r="D139" s="153" t="s">
        <v>512</v>
      </c>
      <c r="E139" s="153" t="s">
        <v>356</v>
      </c>
      <c r="F139" s="153" t="s">
        <v>128</v>
      </c>
      <c r="G139" s="153" t="s">
        <v>513</v>
      </c>
      <c r="H139" s="216" t="s">
        <v>514</v>
      </c>
      <c r="I139" s="153">
        <f>4.57+0.075+0.008+4.87+0.11</f>
        <v>9.633</v>
      </c>
      <c r="J139" s="153"/>
      <c r="K139" s="153"/>
      <c r="L139" s="153">
        <v>1</v>
      </c>
      <c r="M139" s="153"/>
      <c r="N139" s="153"/>
      <c r="O139" s="153"/>
      <c r="P139" s="153"/>
      <c r="Q139" s="153"/>
      <c r="R139" s="153">
        <v>119</v>
      </c>
      <c r="S139" s="153">
        <v>372</v>
      </c>
      <c r="T139" s="153" t="s">
        <v>359</v>
      </c>
      <c r="U139" s="153" t="s">
        <v>360</v>
      </c>
      <c r="V139" s="153" t="s">
        <v>359</v>
      </c>
      <c r="W139" s="153" t="s">
        <v>360</v>
      </c>
      <c r="X139" s="153" t="s">
        <v>62</v>
      </c>
      <c r="Y139" s="146">
        <v>587.16</v>
      </c>
      <c r="Z139" s="146">
        <v>587.16</v>
      </c>
      <c r="AA139" s="146">
        <v>368.216549</v>
      </c>
      <c r="AB139" s="153"/>
      <c r="AC139" s="153">
        <v>68.943451</v>
      </c>
      <c r="AD139" s="153">
        <v>150</v>
      </c>
      <c r="AE139" s="153"/>
      <c r="AF139" s="153"/>
      <c r="AG139" s="153"/>
      <c r="AH139" s="157"/>
      <c r="AI139" s="171" t="s">
        <v>515</v>
      </c>
      <c r="AJ139" s="171" t="s">
        <v>516</v>
      </c>
      <c r="AK139" s="171"/>
    </row>
    <row r="140" s="123" customFormat="1" ht="170" customHeight="1" spans="1:37">
      <c r="A140" s="162">
        <f>MAX($A$11:A139)+1</f>
        <v>68</v>
      </c>
      <c r="B140" s="147" t="s">
        <v>517</v>
      </c>
      <c r="C140" s="153">
        <v>2023</v>
      </c>
      <c r="D140" s="153" t="s">
        <v>518</v>
      </c>
      <c r="E140" s="153" t="s">
        <v>356</v>
      </c>
      <c r="F140" s="153" t="s">
        <v>128</v>
      </c>
      <c r="G140" s="153" t="s">
        <v>519</v>
      </c>
      <c r="H140" s="216" t="s">
        <v>520</v>
      </c>
      <c r="I140" s="153">
        <f>10.96+0.474+1.1+0.26</f>
        <v>12.794</v>
      </c>
      <c r="J140" s="153"/>
      <c r="K140" s="153"/>
      <c r="L140" s="153">
        <v>1</v>
      </c>
      <c r="M140" s="153"/>
      <c r="N140" s="153"/>
      <c r="O140" s="153"/>
      <c r="P140" s="153"/>
      <c r="Q140" s="153"/>
      <c r="R140" s="153">
        <v>476</v>
      </c>
      <c r="S140" s="153">
        <v>1768</v>
      </c>
      <c r="T140" s="153" t="s">
        <v>359</v>
      </c>
      <c r="U140" s="153" t="s">
        <v>360</v>
      </c>
      <c r="V140" s="153" t="s">
        <v>359</v>
      </c>
      <c r="W140" s="153" t="s">
        <v>360</v>
      </c>
      <c r="X140" s="153" t="s">
        <v>62</v>
      </c>
      <c r="Y140" s="146">
        <v>624.51</v>
      </c>
      <c r="Z140" s="146">
        <v>624.51</v>
      </c>
      <c r="AA140" s="146">
        <v>311.493151</v>
      </c>
      <c r="AB140" s="153"/>
      <c r="AC140" s="153">
        <v>63.016849</v>
      </c>
      <c r="AD140" s="153">
        <v>250</v>
      </c>
      <c r="AE140" s="153"/>
      <c r="AF140" s="153"/>
      <c r="AG140" s="153"/>
      <c r="AH140" s="157"/>
      <c r="AI140" s="171" t="s">
        <v>515</v>
      </c>
      <c r="AJ140" s="171" t="s">
        <v>521</v>
      </c>
      <c r="AK140" s="171"/>
    </row>
    <row r="141" s="123" customFormat="1" ht="170" customHeight="1" spans="1:37">
      <c r="A141" s="162">
        <f>MAX($A$11:A140)+1</f>
        <v>69</v>
      </c>
      <c r="B141" s="147" t="s">
        <v>522</v>
      </c>
      <c r="C141" s="153">
        <v>2023</v>
      </c>
      <c r="D141" s="153" t="s">
        <v>523</v>
      </c>
      <c r="E141" s="153" t="s">
        <v>356</v>
      </c>
      <c r="F141" s="153" t="s">
        <v>128</v>
      </c>
      <c r="G141" s="153" t="s">
        <v>524</v>
      </c>
      <c r="H141" s="216" t="s">
        <v>525</v>
      </c>
      <c r="I141" s="153">
        <v>16.93</v>
      </c>
      <c r="J141" s="153"/>
      <c r="K141" s="153"/>
      <c r="L141" s="153">
        <v>1</v>
      </c>
      <c r="M141" s="153"/>
      <c r="N141" s="153"/>
      <c r="O141" s="153"/>
      <c r="P141" s="153"/>
      <c r="Q141" s="153"/>
      <c r="R141" s="153">
        <v>210</v>
      </c>
      <c r="S141" s="153">
        <v>917</v>
      </c>
      <c r="T141" s="153" t="s">
        <v>359</v>
      </c>
      <c r="U141" s="153" t="s">
        <v>360</v>
      </c>
      <c r="V141" s="153" t="s">
        <v>359</v>
      </c>
      <c r="W141" s="153" t="s">
        <v>360</v>
      </c>
      <c r="X141" s="153" t="s">
        <v>62</v>
      </c>
      <c r="Y141" s="146">
        <v>1058.52</v>
      </c>
      <c r="Z141" s="146">
        <v>1058.52</v>
      </c>
      <c r="AA141" s="146">
        <v>394.015595</v>
      </c>
      <c r="AB141" s="153"/>
      <c r="AC141" s="153">
        <v>64.5044049999999</v>
      </c>
      <c r="AD141" s="153">
        <v>600</v>
      </c>
      <c r="AE141" s="153"/>
      <c r="AF141" s="153"/>
      <c r="AG141" s="153"/>
      <c r="AH141" s="157"/>
      <c r="AI141" s="171" t="s">
        <v>526</v>
      </c>
      <c r="AJ141" s="171" t="s">
        <v>521</v>
      </c>
      <c r="AK141" s="171"/>
    </row>
    <row r="142" s="122" customFormat="1" ht="29" customHeight="1" spans="1:37">
      <c r="A142" s="141" t="s">
        <v>49</v>
      </c>
      <c r="B142" s="140" t="s">
        <v>527</v>
      </c>
      <c r="C142" s="140"/>
      <c r="D142" s="140"/>
      <c r="E142" s="140"/>
      <c r="F142" s="140"/>
      <c r="G142" s="140"/>
      <c r="H142" s="140"/>
      <c r="I142" s="221"/>
      <c r="J142" s="221"/>
      <c r="K142" s="221"/>
      <c r="L142" s="221"/>
      <c r="M142" s="221"/>
      <c r="N142" s="221"/>
      <c r="O142" s="221"/>
      <c r="P142" s="221"/>
      <c r="Q142" s="221"/>
      <c r="R142" s="221"/>
      <c r="S142" s="221"/>
      <c r="T142" s="221"/>
      <c r="U142" s="221"/>
      <c r="V142" s="221"/>
      <c r="W142" s="221"/>
      <c r="X142" s="221"/>
      <c r="Y142" s="183"/>
      <c r="Z142" s="183"/>
      <c r="AA142" s="183"/>
      <c r="AB142" s="183"/>
      <c r="AC142" s="183"/>
      <c r="AD142" s="183"/>
      <c r="AE142" s="183"/>
      <c r="AF142" s="183"/>
      <c r="AG142" s="183"/>
      <c r="AH142" s="183"/>
      <c r="AI142" s="221"/>
      <c r="AJ142" s="221"/>
      <c r="AK142" s="221"/>
    </row>
    <row r="143" s="122" customFormat="1" ht="29" customHeight="1" spans="1:37">
      <c r="A143" s="141" t="s">
        <v>49</v>
      </c>
      <c r="B143" s="140" t="s">
        <v>528</v>
      </c>
      <c r="C143" s="140"/>
      <c r="D143" s="140"/>
      <c r="E143" s="140"/>
      <c r="F143" s="140"/>
      <c r="G143" s="140"/>
      <c r="H143" s="140"/>
      <c r="I143" s="221"/>
      <c r="J143" s="221"/>
      <c r="K143" s="221"/>
      <c r="L143" s="221"/>
      <c r="M143" s="221"/>
      <c r="N143" s="221"/>
      <c r="O143" s="221"/>
      <c r="P143" s="221"/>
      <c r="Q143" s="221"/>
      <c r="R143" s="221"/>
      <c r="S143" s="221"/>
      <c r="T143" s="221"/>
      <c r="U143" s="221"/>
      <c r="V143" s="221"/>
      <c r="W143" s="221"/>
      <c r="X143" s="221"/>
      <c r="Y143" s="183"/>
      <c r="Z143" s="183"/>
      <c r="AA143" s="183"/>
      <c r="AB143" s="183"/>
      <c r="AC143" s="183"/>
      <c r="AD143" s="183"/>
      <c r="AE143" s="183"/>
      <c r="AF143" s="183"/>
      <c r="AG143" s="183"/>
      <c r="AH143" s="183"/>
      <c r="AI143" s="221"/>
      <c r="AJ143" s="221"/>
      <c r="AK143" s="221"/>
    </row>
    <row r="144" s="122" customFormat="1" ht="29" customHeight="1" spans="1:37">
      <c r="A144" s="141" t="s">
        <v>49</v>
      </c>
      <c r="B144" s="140" t="s">
        <v>529</v>
      </c>
      <c r="C144" s="140"/>
      <c r="D144" s="140"/>
      <c r="E144" s="140"/>
      <c r="F144" s="140"/>
      <c r="G144" s="140"/>
      <c r="H144" s="140"/>
      <c r="I144" s="221"/>
      <c r="J144" s="221"/>
      <c r="K144" s="221"/>
      <c r="L144" s="221"/>
      <c r="M144" s="221"/>
      <c r="N144" s="221"/>
      <c r="O144" s="221"/>
      <c r="P144" s="221"/>
      <c r="Q144" s="221"/>
      <c r="R144" s="221"/>
      <c r="S144" s="221"/>
      <c r="T144" s="221"/>
      <c r="U144" s="221"/>
      <c r="V144" s="221"/>
      <c r="W144" s="221"/>
      <c r="X144" s="221"/>
      <c r="Y144" s="183"/>
      <c r="Z144" s="183"/>
      <c r="AA144" s="183"/>
      <c r="AB144" s="183"/>
      <c r="AC144" s="183"/>
      <c r="AD144" s="183"/>
      <c r="AE144" s="183"/>
      <c r="AF144" s="183"/>
      <c r="AG144" s="183"/>
      <c r="AH144" s="183"/>
      <c r="AI144" s="221"/>
      <c r="AJ144" s="221"/>
      <c r="AK144" s="221"/>
    </row>
    <row r="145" s="122" customFormat="1" ht="29" customHeight="1" spans="1:37">
      <c r="A145" s="141" t="s">
        <v>49</v>
      </c>
      <c r="B145" s="140" t="s">
        <v>530</v>
      </c>
      <c r="C145" s="140"/>
      <c r="D145" s="140"/>
      <c r="E145" s="140"/>
      <c r="F145" s="140"/>
      <c r="G145" s="140"/>
      <c r="H145" s="140"/>
      <c r="I145" s="221"/>
      <c r="J145" s="221"/>
      <c r="K145" s="221"/>
      <c r="L145" s="221"/>
      <c r="M145" s="221"/>
      <c r="N145" s="221"/>
      <c r="O145" s="221"/>
      <c r="P145" s="221"/>
      <c r="Q145" s="221"/>
      <c r="R145" s="221"/>
      <c r="S145" s="221"/>
      <c r="T145" s="221"/>
      <c r="U145" s="221"/>
      <c r="V145" s="221"/>
      <c r="W145" s="221"/>
      <c r="X145" s="221"/>
      <c r="Y145" s="183"/>
      <c r="Z145" s="183"/>
      <c r="AA145" s="183"/>
      <c r="AB145" s="183"/>
      <c r="AC145" s="183"/>
      <c r="AD145" s="183"/>
      <c r="AE145" s="183"/>
      <c r="AF145" s="183"/>
      <c r="AG145" s="183"/>
      <c r="AH145" s="183"/>
      <c r="AI145" s="221"/>
      <c r="AJ145" s="221"/>
      <c r="AK145" s="221"/>
    </row>
    <row r="146" s="122" customFormat="1" ht="30" customHeight="1" spans="1:37">
      <c r="A146" s="141" t="s">
        <v>49</v>
      </c>
      <c r="B146" s="140" t="s">
        <v>447</v>
      </c>
      <c r="C146" s="140"/>
      <c r="D146" s="140"/>
      <c r="E146" s="140"/>
      <c r="F146" s="140"/>
      <c r="G146" s="140"/>
      <c r="H146" s="140"/>
      <c r="I146" s="221">
        <f t="shared" ref="I146:Q146" si="54">SUM(I147:I152)</f>
        <v>9.859</v>
      </c>
      <c r="J146" s="221">
        <f t="shared" si="54"/>
        <v>0</v>
      </c>
      <c r="K146" s="221">
        <f t="shared" si="54"/>
        <v>0</v>
      </c>
      <c r="L146" s="221">
        <f t="shared" si="54"/>
        <v>6</v>
      </c>
      <c r="M146" s="221">
        <f t="shared" si="54"/>
        <v>0</v>
      </c>
      <c r="N146" s="221">
        <f t="shared" si="54"/>
        <v>0</v>
      </c>
      <c r="O146" s="221">
        <f t="shared" si="54"/>
        <v>0</v>
      </c>
      <c r="P146" s="221">
        <f t="shared" si="54"/>
        <v>0</v>
      </c>
      <c r="Q146" s="221">
        <f t="shared" si="54"/>
        <v>0</v>
      </c>
      <c r="R146" s="221"/>
      <c r="S146" s="221"/>
      <c r="T146" s="221"/>
      <c r="U146" s="221"/>
      <c r="V146" s="221"/>
      <c r="W146" s="221"/>
      <c r="X146" s="221"/>
      <c r="Y146" s="183">
        <f t="shared" ref="Y146:AH146" si="55">SUM(Y147:Y152)</f>
        <v>9354.73</v>
      </c>
      <c r="Z146" s="183">
        <f t="shared" si="55"/>
        <v>9354.73</v>
      </c>
      <c r="AA146" s="183">
        <f t="shared" si="55"/>
        <v>1683.62</v>
      </c>
      <c r="AB146" s="183">
        <f t="shared" si="55"/>
        <v>0</v>
      </c>
      <c r="AC146" s="183">
        <f t="shared" si="55"/>
        <v>2671.11</v>
      </c>
      <c r="AD146" s="183">
        <f t="shared" si="55"/>
        <v>5000</v>
      </c>
      <c r="AE146" s="183">
        <f t="shared" si="55"/>
        <v>0</v>
      </c>
      <c r="AF146" s="183">
        <f t="shared" si="55"/>
        <v>0</v>
      </c>
      <c r="AG146" s="183">
        <f t="shared" si="55"/>
        <v>0</v>
      </c>
      <c r="AH146" s="183">
        <f t="shared" si="55"/>
        <v>0</v>
      </c>
      <c r="AI146" s="221"/>
      <c r="AJ146" s="221"/>
      <c r="AK146" s="221"/>
    </row>
    <row r="147" s="117" customFormat="1" ht="79" customHeight="1" spans="1:37">
      <c r="A147" s="162">
        <f>MAX($A$11:A146)+1</f>
        <v>70</v>
      </c>
      <c r="B147" s="147" t="s">
        <v>531</v>
      </c>
      <c r="C147" s="143">
        <v>2023</v>
      </c>
      <c r="D147" s="145" t="s">
        <v>532</v>
      </c>
      <c r="E147" s="143" t="s">
        <v>56</v>
      </c>
      <c r="F147" s="190" t="s">
        <v>128</v>
      </c>
      <c r="G147" s="153" t="s">
        <v>380</v>
      </c>
      <c r="H147" s="216" t="s">
        <v>533</v>
      </c>
      <c r="I147" s="153">
        <v>1.977</v>
      </c>
      <c r="J147" s="146"/>
      <c r="K147" s="146"/>
      <c r="L147" s="146">
        <v>1</v>
      </c>
      <c r="M147" s="146"/>
      <c r="N147" s="146"/>
      <c r="O147" s="146"/>
      <c r="P147" s="146"/>
      <c r="Q147" s="146"/>
      <c r="R147" s="168">
        <v>239</v>
      </c>
      <c r="S147" s="168">
        <v>897</v>
      </c>
      <c r="T147" s="145" t="s">
        <v>359</v>
      </c>
      <c r="U147" s="190" t="s">
        <v>360</v>
      </c>
      <c r="V147" s="145" t="s">
        <v>359</v>
      </c>
      <c r="W147" s="190" t="s">
        <v>360</v>
      </c>
      <c r="X147" s="190" t="s">
        <v>62</v>
      </c>
      <c r="Y147" s="146">
        <v>455.02</v>
      </c>
      <c r="Z147" s="146">
        <v>455.02</v>
      </c>
      <c r="AA147" s="146">
        <v>0</v>
      </c>
      <c r="AB147" s="146"/>
      <c r="AC147" s="146">
        <v>155.02</v>
      </c>
      <c r="AD147" s="146">
        <v>300</v>
      </c>
      <c r="AE147" s="146"/>
      <c r="AF147" s="146"/>
      <c r="AG147" s="146"/>
      <c r="AH147" s="146"/>
      <c r="AI147" s="171" t="s">
        <v>534</v>
      </c>
      <c r="AJ147" s="171" t="s">
        <v>535</v>
      </c>
      <c r="AK147" s="171"/>
    </row>
    <row r="148" s="117" customFormat="1" ht="115" customHeight="1" spans="1:37">
      <c r="A148" s="162">
        <f>MAX($A$11:A147)+1</f>
        <v>71</v>
      </c>
      <c r="B148" s="147" t="s">
        <v>536</v>
      </c>
      <c r="C148" s="143">
        <v>2023</v>
      </c>
      <c r="D148" s="145" t="s">
        <v>537</v>
      </c>
      <c r="E148" s="143" t="s">
        <v>56</v>
      </c>
      <c r="F148" s="190" t="s">
        <v>128</v>
      </c>
      <c r="G148" s="153" t="s">
        <v>538</v>
      </c>
      <c r="H148" s="216" t="s">
        <v>539</v>
      </c>
      <c r="I148" s="153">
        <v>2.048</v>
      </c>
      <c r="J148" s="146"/>
      <c r="K148" s="146"/>
      <c r="L148" s="146">
        <v>1</v>
      </c>
      <c r="M148" s="146"/>
      <c r="N148" s="146"/>
      <c r="O148" s="146"/>
      <c r="P148" s="146"/>
      <c r="Q148" s="146"/>
      <c r="R148" s="168">
        <v>87</v>
      </c>
      <c r="S148" s="168">
        <v>355</v>
      </c>
      <c r="T148" s="145" t="s">
        <v>359</v>
      </c>
      <c r="U148" s="190" t="s">
        <v>360</v>
      </c>
      <c r="V148" s="145" t="s">
        <v>359</v>
      </c>
      <c r="W148" s="190" t="s">
        <v>360</v>
      </c>
      <c r="X148" s="190" t="s">
        <v>62</v>
      </c>
      <c r="Y148" s="146">
        <v>635.99</v>
      </c>
      <c r="Z148" s="146">
        <v>635.99</v>
      </c>
      <c r="AA148" s="146">
        <v>0</v>
      </c>
      <c r="AB148" s="146"/>
      <c r="AC148" s="146">
        <v>235.99</v>
      </c>
      <c r="AD148" s="146">
        <v>400</v>
      </c>
      <c r="AE148" s="146"/>
      <c r="AF148" s="146"/>
      <c r="AG148" s="146"/>
      <c r="AH148" s="146"/>
      <c r="AI148" s="171" t="s">
        <v>534</v>
      </c>
      <c r="AJ148" s="171" t="s">
        <v>535</v>
      </c>
      <c r="AK148" s="171"/>
    </row>
    <row r="149" s="117" customFormat="1" ht="96" customHeight="1" spans="1:37">
      <c r="A149" s="162">
        <f>MAX($A$11:A148)+1</f>
        <v>72</v>
      </c>
      <c r="B149" s="147" t="s">
        <v>540</v>
      </c>
      <c r="C149" s="143">
        <v>2023</v>
      </c>
      <c r="D149" s="145" t="s">
        <v>541</v>
      </c>
      <c r="E149" s="143" t="s">
        <v>56</v>
      </c>
      <c r="F149" s="190" t="s">
        <v>128</v>
      </c>
      <c r="G149" s="153" t="s">
        <v>88</v>
      </c>
      <c r="H149" s="216" t="s">
        <v>542</v>
      </c>
      <c r="I149" s="153">
        <v>0.984</v>
      </c>
      <c r="J149" s="146"/>
      <c r="K149" s="146"/>
      <c r="L149" s="146">
        <v>1</v>
      </c>
      <c r="M149" s="146"/>
      <c r="N149" s="146"/>
      <c r="O149" s="146"/>
      <c r="P149" s="146"/>
      <c r="Q149" s="146"/>
      <c r="R149" s="168">
        <v>593</v>
      </c>
      <c r="S149" s="168">
        <v>2111</v>
      </c>
      <c r="T149" s="145" t="s">
        <v>359</v>
      </c>
      <c r="U149" s="190" t="s">
        <v>360</v>
      </c>
      <c r="V149" s="145" t="s">
        <v>359</v>
      </c>
      <c r="W149" s="190" t="s">
        <v>360</v>
      </c>
      <c r="X149" s="190" t="s">
        <v>62</v>
      </c>
      <c r="Y149" s="146">
        <v>756.85</v>
      </c>
      <c r="Z149" s="146">
        <v>756.85</v>
      </c>
      <c r="AA149" s="146">
        <v>0</v>
      </c>
      <c r="AB149" s="146"/>
      <c r="AC149" s="146">
        <v>256.85</v>
      </c>
      <c r="AD149" s="146">
        <v>500</v>
      </c>
      <c r="AE149" s="146"/>
      <c r="AF149" s="146"/>
      <c r="AG149" s="146"/>
      <c r="AH149" s="146"/>
      <c r="AI149" s="171" t="s">
        <v>534</v>
      </c>
      <c r="AJ149" s="171" t="s">
        <v>535</v>
      </c>
      <c r="AK149" s="171"/>
    </row>
    <row r="150" s="117" customFormat="1" ht="96" customHeight="1" spans="1:37">
      <c r="A150" s="162">
        <f>MAX($A$11:A149)+1</f>
        <v>73</v>
      </c>
      <c r="B150" s="147" t="s">
        <v>543</v>
      </c>
      <c r="C150" s="143">
        <v>2023</v>
      </c>
      <c r="D150" s="145" t="s">
        <v>544</v>
      </c>
      <c r="E150" s="143" t="s">
        <v>56</v>
      </c>
      <c r="F150" s="190" t="s">
        <v>128</v>
      </c>
      <c r="G150" s="153" t="s">
        <v>545</v>
      </c>
      <c r="H150" s="216" t="s">
        <v>546</v>
      </c>
      <c r="I150" s="153">
        <v>1.59</v>
      </c>
      <c r="J150" s="146"/>
      <c r="K150" s="146"/>
      <c r="L150" s="146">
        <v>1</v>
      </c>
      <c r="M150" s="146"/>
      <c r="N150" s="146"/>
      <c r="O150" s="146"/>
      <c r="P150" s="146"/>
      <c r="Q150" s="146"/>
      <c r="R150" s="168">
        <v>188</v>
      </c>
      <c r="S150" s="168">
        <v>723</v>
      </c>
      <c r="T150" s="145" t="s">
        <v>359</v>
      </c>
      <c r="U150" s="190" t="s">
        <v>360</v>
      </c>
      <c r="V150" s="145" t="s">
        <v>359</v>
      </c>
      <c r="W150" s="190" t="s">
        <v>360</v>
      </c>
      <c r="X150" s="190" t="s">
        <v>62</v>
      </c>
      <c r="Y150" s="146">
        <v>1056.87</v>
      </c>
      <c r="Z150" s="143">
        <v>1056.87</v>
      </c>
      <c r="AA150" s="146">
        <v>0</v>
      </c>
      <c r="AB150" s="146"/>
      <c r="AC150" s="146">
        <v>356.87</v>
      </c>
      <c r="AD150" s="146">
        <v>700</v>
      </c>
      <c r="AE150" s="146"/>
      <c r="AF150" s="146"/>
      <c r="AG150" s="146"/>
      <c r="AH150" s="146"/>
      <c r="AI150" s="171" t="s">
        <v>534</v>
      </c>
      <c r="AJ150" s="171" t="s">
        <v>535</v>
      </c>
      <c r="AK150" s="171"/>
    </row>
    <row r="151" s="117" customFormat="1" ht="81" spans="1:37">
      <c r="A151" s="162">
        <f>MAX($A$11:A150)+1</f>
        <v>74</v>
      </c>
      <c r="B151" s="147" t="s">
        <v>547</v>
      </c>
      <c r="C151" s="143">
        <v>2023</v>
      </c>
      <c r="D151" s="145" t="s">
        <v>548</v>
      </c>
      <c r="E151" s="146" t="s">
        <v>56</v>
      </c>
      <c r="F151" s="190" t="s">
        <v>128</v>
      </c>
      <c r="G151" s="171" t="s">
        <v>549</v>
      </c>
      <c r="H151" s="171" t="s">
        <v>550</v>
      </c>
      <c r="I151" s="153">
        <f>0.41+1.2+0.31+0.34</f>
        <v>2.26</v>
      </c>
      <c r="J151" s="146"/>
      <c r="K151" s="146"/>
      <c r="L151" s="146">
        <v>1</v>
      </c>
      <c r="M151" s="146"/>
      <c r="N151" s="146"/>
      <c r="O151" s="146"/>
      <c r="P151" s="146"/>
      <c r="Q151" s="146"/>
      <c r="R151" s="146">
        <v>433</v>
      </c>
      <c r="S151" s="146">
        <v>1701</v>
      </c>
      <c r="T151" s="145" t="s">
        <v>359</v>
      </c>
      <c r="U151" s="190" t="s">
        <v>360</v>
      </c>
      <c r="V151" s="145" t="s">
        <v>359</v>
      </c>
      <c r="W151" s="190" t="s">
        <v>360</v>
      </c>
      <c r="X151" s="190" t="s">
        <v>62</v>
      </c>
      <c r="Y151" s="146">
        <v>3050</v>
      </c>
      <c r="Z151" s="146">
        <v>3050</v>
      </c>
      <c r="AA151" s="146">
        <v>0</v>
      </c>
      <c r="AB151" s="146"/>
      <c r="AC151" s="146">
        <v>950</v>
      </c>
      <c r="AD151" s="146">
        <v>2100</v>
      </c>
      <c r="AE151" s="146"/>
      <c r="AF151" s="146"/>
      <c r="AG151" s="146"/>
      <c r="AH151" s="146"/>
      <c r="AI151" s="171" t="s">
        <v>534</v>
      </c>
      <c r="AJ151" s="171" t="s">
        <v>551</v>
      </c>
      <c r="AK151" s="171"/>
    </row>
    <row r="152" s="117" customFormat="1" ht="165" customHeight="1" spans="1:37">
      <c r="A152" s="162">
        <f>MAX($A$11:A151)+1</f>
        <v>75</v>
      </c>
      <c r="B152" s="147" t="s">
        <v>552</v>
      </c>
      <c r="C152" s="143">
        <v>2023</v>
      </c>
      <c r="D152" s="145" t="s">
        <v>553</v>
      </c>
      <c r="E152" s="146" t="s">
        <v>67</v>
      </c>
      <c r="F152" s="145" t="s">
        <v>128</v>
      </c>
      <c r="G152" s="213" t="s">
        <v>173</v>
      </c>
      <c r="H152" s="158" t="s">
        <v>554</v>
      </c>
      <c r="I152" s="157">
        <v>1</v>
      </c>
      <c r="J152" s="146"/>
      <c r="K152" s="146"/>
      <c r="L152" s="146">
        <v>1</v>
      </c>
      <c r="M152" s="146"/>
      <c r="N152" s="146"/>
      <c r="O152" s="146"/>
      <c r="P152" s="146"/>
      <c r="Q152" s="146"/>
      <c r="R152" s="146">
        <v>2353</v>
      </c>
      <c r="S152" s="146">
        <v>9370</v>
      </c>
      <c r="T152" s="145" t="s">
        <v>60</v>
      </c>
      <c r="U152" s="190" t="s">
        <v>61</v>
      </c>
      <c r="V152" s="190" t="s">
        <v>60</v>
      </c>
      <c r="W152" s="190" t="s">
        <v>61</v>
      </c>
      <c r="X152" s="190" t="s">
        <v>62</v>
      </c>
      <c r="Y152" s="146">
        <v>3400</v>
      </c>
      <c r="Z152" s="146">
        <v>3400</v>
      </c>
      <c r="AA152" s="146">
        <v>1683.62</v>
      </c>
      <c r="AB152" s="146"/>
      <c r="AC152" s="146">
        <v>716.38</v>
      </c>
      <c r="AD152" s="146">
        <v>1000</v>
      </c>
      <c r="AE152" s="146"/>
      <c r="AF152" s="146"/>
      <c r="AG152" s="167"/>
      <c r="AH152" s="146"/>
      <c r="AI152" s="171" t="s">
        <v>555</v>
      </c>
      <c r="AJ152" s="171" t="s">
        <v>556</v>
      </c>
      <c r="AK152" s="171"/>
    </row>
    <row r="153" s="122" customFormat="1" ht="30" customHeight="1" spans="1:37">
      <c r="A153" s="231" t="s">
        <v>47</v>
      </c>
      <c r="B153" s="140" t="s">
        <v>557</v>
      </c>
      <c r="C153" s="140"/>
      <c r="D153" s="140"/>
      <c r="E153" s="140"/>
      <c r="F153" s="140"/>
      <c r="G153" s="140"/>
      <c r="H153" s="140"/>
      <c r="I153" s="221"/>
      <c r="J153" s="221">
        <f t="shared" ref="I153:Q153" si="56">J154+J155+J156+J157</f>
        <v>0</v>
      </c>
      <c r="K153" s="221">
        <f t="shared" si="56"/>
        <v>0</v>
      </c>
      <c r="L153" s="221">
        <f t="shared" si="56"/>
        <v>10</v>
      </c>
      <c r="M153" s="221">
        <f t="shared" si="56"/>
        <v>0</v>
      </c>
      <c r="N153" s="221">
        <f t="shared" si="56"/>
        <v>0</v>
      </c>
      <c r="O153" s="221">
        <f t="shared" si="56"/>
        <v>0</v>
      </c>
      <c r="P153" s="221">
        <f t="shared" si="56"/>
        <v>0</v>
      </c>
      <c r="Q153" s="221">
        <f t="shared" si="56"/>
        <v>0</v>
      </c>
      <c r="R153" s="221"/>
      <c r="S153" s="221"/>
      <c r="T153" s="221"/>
      <c r="U153" s="221"/>
      <c r="V153" s="221"/>
      <c r="W153" s="221"/>
      <c r="X153" s="221"/>
      <c r="Y153" s="183">
        <f t="shared" ref="Y153:AH153" si="57">Y154+Y155+Y156+Y157</f>
        <v>9840</v>
      </c>
      <c r="Z153" s="183">
        <f t="shared" si="57"/>
        <v>9840</v>
      </c>
      <c r="AA153" s="183">
        <f t="shared" si="57"/>
        <v>3026.18634</v>
      </c>
      <c r="AB153" s="183">
        <f t="shared" si="57"/>
        <v>517</v>
      </c>
      <c r="AC153" s="183">
        <f t="shared" si="57"/>
        <v>1170.81366</v>
      </c>
      <c r="AD153" s="183">
        <f t="shared" si="57"/>
        <v>3000</v>
      </c>
      <c r="AE153" s="183">
        <f t="shared" si="57"/>
        <v>335</v>
      </c>
      <c r="AF153" s="183">
        <f t="shared" si="57"/>
        <v>1791</v>
      </c>
      <c r="AG153" s="183">
        <f t="shared" si="57"/>
        <v>0</v>
      </c>
      <c r="AH153" s="183">
        <f t="shared" si="57"/>
        <v>0</v>
      </c>
      <c r="AI153" s="221"/>
      <c r="AJ153" s="221"/>
      <c r="AK153" s="221"/>
    </row>
    <row r="154" s="122" customFormat="1" ht="30" customHeight="1" spans="1:37">
      <c r="A154" s="141" t="s">
        <v>49</v>
      </c>
      <c r="B154" s="140" t="s">
        <v>558</v>
      </c>
      <c r="C154" s="140"/>
      <c r="D154" s="140"/>
      <c r="E154" s="140"/>
      <c r="F154" s="140"/>
      <c r="G154" s="140"/>
      <c r="H154" s="140"/>
      <c r="I154" s="221"/>
      <c r="J154" s="221"/>
      <c r="K154" s="221"/>
      <c r="L154" s="221"/>
      <c r="M154" s="221"/>
      <c r="N154" s="221"/>
      <c r="O154" s="221"/>
      <c r="P154" s="221"/>
      <c r="Q154" s="221"/>
      <c r="R154" s="221"/>
      <c r="S154" s="221"/>
      <c r="T154" s="221"/>
      <c r="U154" s="221"/>
      <c r="V154" s="221"/>
      <c r="W154" s="221"/>
      <c r="X154" s="221"/>
      <c r="Y154" s="183"/>
      <c r="Z154" s="183"/>
      <c r="AA154" s="183"/>
      <c r="AB154" s="183"/>
      <c r="AC154" s="183"/>
      <c r="AD154" s="183"/>
      <c r="AE154" s="183"/>
      <c r="AF154" s="183"/>
      <c r="AG154" s="183"/>
      <c r="AH154" s="183"/>
      <c r="AI154" s="221"/>
      <c r="AJ154" s="221"/>
      <c r="AK154" s="221"/>
    </row>
    <row r="155" s="122" customFormat="1" ht="30" customHeight="1" spans="1:37">
      <c r="A155" s="141" t="s">
        <v>49</v>
      </c>
      <c r="B155" s="140" t="s">
        <v>559</v>
      </c>
      <c r="C155" s="140"/>
      <c r="D155" s="140"/>
      <c r="E155" s="140"/>
      <c r="F155" s="140"/>
      <c r="G155" s="140"/>
      <c r="H155" s="140"/>
      <c r="I155" s="221"/>
      <c r="J155" s="221"/>
      <c r="K155" s="221"/>
      <c r="L155" s="221"/>
      <c r="M155" s="221"/>
      <c r="N155" s="221"/>
      <c r="O155" s="221"/>
      <c r="P155" s="221"/>
      <c r="Q155" s="221"/>
      <c r="R155" s="221"/>
      <c r="S155" s="221"/>
      <c r="T155" s="221"/>
      <c r="U155" s="221"/>
      <c r="V155" s="221"/>
      <c r="W155" s="221"/>
      <c r="X155" s="221"/>
      <c r="Y155" s="183"/>
      <c r="Z155" s="183"/>
      <c r="AA155" s="183"/>
      <c r="AB155" s="183"/>
      <c r="AC155" s="183"/>
      <c r="AD155" s="183"/>
      <c r="AE155" s="183"/>
      <c r="AF155" s="183"/>
      <c r="AG155" s="183"/>
      <c r="AH155" s="183"/>
      <c r="AI155" s="221"/>
      <c r="AJ155" s="221"/>
      <c r="AK155" s="221"/>
    </row>
    <row r="156" s="122" customFormat="1" ht="30" customHeight="1" spans="1:37">
      <c r="A156" s="141" t="s">
        <v>49</v>
      </c>
      <c r="B156" s="140" t="s">
        <v>560</v>
      </c>
      <c r="C156" s="140"/>
      <c r="D156" s="140"/>
      <c r="E156" s="140"/>
      <c r="F156" s="140"/>
      <c r="G156" s="140"/>
      <c r="H156" s="140"/>
      <c r="I156" s="221"/>
      <c r="J156" s="221"/>
      <c r="K156" s="221"/>
      <c r="L156" s="221"/>
      <c r="M156" s="221"/>
      <c r="N156" s="221"/>
      <c r="O156" s="221"/>
      <c r="P156" s="221"/>
      <c r="Q156" s="221"/>
      <c r="R156" s="221"/>
      <c r="S156" s="221"/>
      <c r="T156" s="221"/>
      <c r="U156" s="221"/>
      <c r="V156" s="221"/>
      <c r="W156" s="221"/>
      <c r="X156" s="221"/>
      <c r="Y156" s="183"/>
      <c r="Z156" s="183"/>
      <c r="AA156" s="183"/>
      <c r="AB156" s="183"/>
      <c r="AC156" s="183"/>
      <c r="AD156" s="183"/>
      <c r="AE156" s="183"/>
      <c r="AF156" s="183"/>
      <c r="AG156" s="183"/>
      <c r="AH156" s="183"/>
      <c r="AI156" s="221"/>
      <c r="AJ156" s="221"/>
      <c r="AK156" s="221"/>
    </row>
    <row r="157" s="122" customFormat="1" ht="30" customHeight="1" spans="1:37">
      <c r="A157" s="141" t="s">
        <v>49</v>
      </c>
      <c r="B157" s="140" t="s">
        <v>561</v>
      </c>
      <c r="C157" s="140"/>
      <c r="D157" s="140"/>
      <c r="E157" s="140"/>
      <c r="F157" s="140"/>
      <c r="G157" s="140"/>
      <c r="H157" s="140"/>
      <c r="I157" s="183">
        <f t="shared" ref="I157:Q157" si="58">SUM(I158:I167)</f>
        <v>10</v>
      </c>
      <c r="J157" s="183">
        <f t="shared" si="58"/>
        <v>0</v>
      </c>
      <c r="K157" s="183">
        <f t="shared" si="58"/>
        <v>0</v>
      </c>
      <c r="L157" s="183">
        <f t="shared" si="58"/>
        <v>10</v>
      </c>
      <c r="M157" s="183">
        <f t="shared" si="58"/>
        <v>0</v>
      </c>
      <c r="N157" s="183">
        <f t="shared" si="58"/>
        <v>0</v>
      </c>
      <c r="O157" s="183">
        <f t="shared" si="58"/>
        <v>0</v>
      </c>
      <c r="P157" s="183">
        <f t="shared" si="58"/>
        <v>0</v>
      </c>
      <c r="Q157" s="183">
        <f t="shared" si="58"/>
        <v>0</v>
      </c>
      <c r="R157" s="221"/>
      <c r="S157" s="221"/>
      <c r="T157" s="221"/>
      <c r="U157" s="221"/>
      <c r="V157" s="221"/>
      <c r="W157" s="221"/>
      <c r="X157" s="221"/>
      <c r="Y157" s="183">
        <f t="shared" ref="Y157:AH157" si="59">SUM(Y158:Y167)</f>
        <v>9840</v>
      </c>
      <c r="Z157" s="183">
        <f t="shared" si="59"/>
        <v>9840</v>
      </c>
      <c r="AA157" s="183">
        <f t="shared" si="59"/>
        <v>3026.18634</v>
      </c>
      <c r="AB157" s="183">
        <f t="shared" si="59"/>
        <v>517</v>
      </c>
      <c r="AC157" s="183">
        <f t="shared" si="59"/>
        <v>1170.81366</v>
      </c>
      <c r="AD157" s="183">
        <f t="shared" si="59"/>
        <v>3000</v>
      </c>
      <c r="AE157" s="183">
        <f t="shared" si="59"/>
        <v>335</v>
      </c>
      <c r="AF157" s="183">
        <f t="shared" si="59"/>
        <v>1791</v>
      </c>
      <c r="AG157" s="183">
        <f t="shared" si="59"/>
        <v>0</v>
      </c>
      <c r="AH157" s="183">
        <f t="shared" si="59"/>
        <v>0</v>
      </c>
      <c r="AI157" s="183"/>
      <c r="AJ157" s="183"/>
      <c r="AK157" s="183"/>
    </row>
    <row r="158" s="124" customFormat="1" ht="90" customHeight="1" spans="1:37">
      <c r="A158" s="162">
        <f>MAX($A$11:A157)+1</f>
        <v>76</v>
      </c>
      <c r="B158" s="147" t="s">
        <v>562</v>
      </c>
      <c r="C158" s="147">
        <v>2023</v>
      </c>
      <c r="D158" s="147" t="s">
        <v>563</v>
      </c>
      <c r="E158" s="157" t="s">
        <v>56</v>
      </c>
      <c r="F158" s="157" t="s">
        <v>140</v>
      </c>
      <c r="G158" s="157" t="s">
        <v>564</v>
      </c>
      <c r="H158" s="232" t="s">
        <v>565</v>
      </c>
      <c r="I158" s="157">
        <v>1</v>
      </c>
      <c r="J158" s="157"/>
      <c r="K158" s="157"/>
      <c r="L158" s="157">
        <v>1</v>
      </c>
      <c r="M158" s="157"/>
      <c r="N158" s="157"/>
      <c r="O158" s="157"/>
      <c r="P158" s="157"/>
      <c r="Q158" s="157"/>
      <c r="R158" s="157">
        <v>422</v>
      </c>
      <c r="S158" s="157">
        <v>1468</v>
      </c>
      <c r="T158" s="157" t="s">
        <v>566</v>
      </c>
      <c r="U158" s="157" t="s">
        <v>567</v>
      </c>
      <c r="V158" s="157" t="s">
        <v>568</v>
      </c>
      <c r="W158" s="157" t="s">
        <v>569</v>
      </c>
      <c r="X158" s="157" t="s">
        <v>62</v>
      </c>
      <c r="Y158" s="146">
        <v>3000</v>
      </c>
      <c r="Z158" s="146">
        <v>3000</v>
      </c>
      <c r="AA158" s="146">
        <v>390</v>
      </c>
      <c r="AB158" s="157"/>
      <c r="AC158" s="157">
        <v>0</v>
      </c>
      <c r="AD158" s="157">
        <v>1000</v>
      </c>
      <c r="AE158" s="157">
        <v>203</v>
      </c>
      <c r="AF158" s="157">
        <v>1407</v>
      </c>
      <c r="AG158" s="153" t="s">
        <v>570</v>
      </c>
      <c r="AH158" s="157"/>
      <c r="AI158" s="238" t="s">
        <v>571</v>
      </c>
      <c r="AJ158" s="238" t="s">
        <v>572</v>
      </c>
      <c r="AK158" s="238"/>
    </row>
    <row r="159" s="124" customFormat="1" ht="90" customHeight="1" spans="1:37">
      <c r="A159" s="162">
        <f>MAX($A$11:A158)+1</f>
        <v>77</v>
      </c>
      <c r="B159" s="147" t="s">
        <v>573</v>
      </c>
      <c r="C159" s="147">
        <v>2023</v>
      </c>
      <c r="D159" s="233" t="s">
        <v>574</v>
      </c>
      <c r="E159" s="157" t="s">
        <v>56</v>
      </c>
      <c r="F159" s="157" t="s">
        <v>140</v>
      </c>
      <c r="G159" s="157" t="s">
        <v>575</v>
      </c>
      <c r="H159" s="234" t="s">
        <v>576</v>
      </c>
      <c r="I159" s="157">
        <v>1</v>
      </c>
      <c r="J159" s="157"/>
      <c r="K159" s="157"/>
      <c r="L159" s="157">
        <v>1</v>
      </c>
      <c r="M159" s="157"/>
      <c r="N159" s="157"/>
      <c r="O159" s="157"/>
      <c r="P159" s="157"/>
      <c r="Q159" s="157"/>
      <c r="R159" s="157">
        <v>489</v>
      </c>
      <c r="S159" s="157">
        <v>1889</v>
      </c>
      <c r="T159" s="157" t="s">
        <v>506</v>
      </c>
      <c r="U159" s="157" t="s">
        <v>507</v>
      </c>
      <c r="V159" s="157" t="s">
        <v>568</v>
      </c>
      <c r="W159" s="157" t="s">
        <v>569</v>
      </c>
      <c r="X159" s="157" t="s">
        <v>62</v>
      </c>
      <c r="Y159" s="146">
        <v>2000</v>
      </c>
      <c r="Z159" s="146">
        <v>2000</v>
      </c>
      <c r="AA159" s="146">
        <v>0</v>
      </c>
      <c r="AB159" s="157"/>
      <c r="AC159" s="157">
        <v>1000</v>
      </c>
      <c r="AD159" s="157">
        <v>1000</v>
      </c>
      <c r="AE159" s="157"/>
      <c r="AF159" s="157"/>
      <c r="AG159" s="157"/>
      <c r="AH159" s="157"/>
      <c r="AI159" s="238" t="s">
        <v>577</v>
      </c>
      <c r="AJ159" s="238" t="s">
        <v>577</v>
      </c>
      <c r="AK159" s="238"/>
    </row>
    <row r="160" s="124" customFormat="1" ht="123" customHeight="1" spans="1:37">
      <c r="A160" s="162">
        <f>MAX($A$11:A159)+1</f>
        <v>78</v>
      </c>
      <c r="B160" s="147" t="s">
        <v>578</v>
      </c>
      <c r="C160" s="147">
        <v>2023</v>
      </c>
      <c r="D160" s="233" t="s">
        <v>579</v>
      </c>
      <c r="E160" s="157" t="s">
        <v>56</v>
      </c>
      <c r="F160" s="157" t="s">
        <v>140</v>
      </c>
      <c r="G160" s="157" t="s">
        <v>580</v>
      </c>
      <c r="H160" s="234" t="s">
        <v>581</v>
      </c>
      <c r="I160" s="157">
        <v>1</v>
      </c>
      <c r="J160" s="157"/>
      <c r="K160" s="157"/>
      <c r="L160" s="157">
        <v>1</v>
      </c>
      <c r="M160" s="157"/>
      <c r="N160" s="157"/>
      <c r="O160" s="157"/>
      <c r="P160" s="157"/>
      <c r="Q160" s="157"/>
      <c r="R160" s="157">
        <v>421</v>
      </c>
      <c r="S160" s="157">
        <v>1845</v>
      </c>
      <c r="T160" s="157" t="s">
        <v>107</v>
      </c>
      <c r="U160" s="165" t="s">
        <v>108</v>
      </c>
      <c r="V160" s="157" t="s">
        <v>568</v>
      </c>
      <c r="W160" s="157" t="s">
        <v>569</v>
      </c>
      <c r="X160" s="157" t="s">
        <v>62</v>
      </c>
      <c r="Y160" s="146">
        <v>2000</v>
      </c>
      <c r="Z160" s="146">
        <v>2000</v>
      </c>
      <c r="AA160" s="146">
        <v>209</v>
      </c>
      <c r="AB160" s="157">
        <v>517</v>
      </c>
      <c r="AC160" s="157">
        <v>150</v>
      </c>
      <c r="AD160" s="157">
        <v>1000</v>
      </c>
      <c r="AE160" s="157"/>
      <c r="AF160" s="157">
        <v>124</v>
      </c>
      <c r="AG160" s="157" t="s">
        <v>582</v>
      </c>
      <c r="AH160" s="157"/>
      <c r="AI160" s="238" t="s">
        <v>577</v>
      </c>
      <c r="AJ160" s="238" t="s">
        <v>577</v>
      </c>
      <c r="AK160" s="238"/>
    </row>
    <row r="161" s="124" customFormat="1" ht="61" customHeight="1" spans="1:37">
      <c r="A161" s="162">
        <f>MAX($A$11:A160)+1</f>
        <v>79</v>
      </c>
      <c r="B161" s="164" t="s">
        <v>583</v>
      </c>
      <c r="C161" s="147">
        <v>2023</v>
      </c>
      <c r="D161" s="164" t="s">
        <v>584</v>
      </c>
      <c r="E161" s="164" t="s">
        <v>170</v>
      </c>
      <c r="F161" s="147" t="s">
        <v>140</v>
      </c>
      <c r="G161" s="164" t="s">
        <v>171</v>
      </c>
      <c r="H161" s="166" t="s">
        <v>585</v>
      </c>
      <c r="I161" s="153">
        <v>1</v>
      </c>
      <c r="J161" s="153"/>
      <c r="K161" s="153"/>
      <c r="L161" s="153">
        <v>1</v>
      </c>
      <c r="M161" s="153"/>
      <c r="N161" s="153"/>
      <c r="O161" s="153"/>
      <c r="P161" s="153"/>
      <c r="Q161" s="153"/>
      <c r="R161" s="157">
        <v>313</v>
      </c>
      <c r="S161" s="157">
        <v>1336</v>
      </c>
      <c r="T161" s="164" t="s">
        <v>173</v>
      </c>
      <c r="U161" s="157" t="s">
        <v>174</v>
      </c>
      <c r="V161" s="164" t="s">
        <v>568</v>
      </c>
      <c r="W161" s="157" t="s">
        <v>569</v>
      </c>
      <c r="X161" s="157" t="s">
        <v>62</v>
      </c>
      <c r="Y161" s="146">
        <v>500</v>
      </c>
      <c r="Z161" s="157">
        <v>500</v>
      </c>
      <c r="AA161" s="146">
        <v>108</v>
      </c>
      <c r="AB161" s="188"/>
      <c r="AC161" s="153">
        <v>0</v>
      </c>
      <c r="AD161" s="157"/>
      <c r="AE161" s="157">
        <v>132</v>
      </c>
      <c r="AF161" s="157">
        <v>260</v>
      </c>
      <c r="AG161" s="157" t="s">
        <v>582</v>
      </c>
      <c r="AH161" s="157"/>
      <c r="AI161" s="239" t="s">
        <v>586</v>
      </c>
      <c r="AJ161" s="239" t="s">
        <v>586</v>
      </c>
      <c r="AK161" s="188"/>
    </row>
    <row r="162" s="124" customFormat="1" ht="90" customHeight="1" spans="1:37">
      <c r="A162" s="162">
        <f>MAX($A$11:A161)+1</f>
        <v>80</v>
      </c>
      <c r="B162" s="147" t="s">
        <v>587</v>
      </c>
      <c r="C162" s="147">
        <v>2023</v>
      </c>
      <c r="D162" s="233" t="s">
        <v>588</v>
      </c>
      <c r="E162" s="157" t="s">
        <v>56</v>
      </c>
      <c r="F162" s="157" t="s">
        <v>140</v>
      </c>
      <c r="G162" s="157" t="s">
        <v>589</v>
      </c>
      <c r="H162" s="177" t="s">
        <v>590</v>
      </c>
      <c r="I162" s="157">
        <v>1</v>
      </c>
      <c r="J162" s="157"/>
      <c r="K162" s="157"/>
      <c r="L162" s="157">
        <v>1</v>
      </c>
      <c r="M162" s="157"/>
      <c r="N162" s="157"/>
      <c r="O162" s="157"/>
      <c r="P162" s="157"/>
      <c r="Q162" s="157"/>
      <c r="R162" s="157">
        <v>77</v>
      </c>
      <c r="S162" s="157">
        <v>269</v>
      </c>
      <c r="T162" s="157" t="s">
        <v>591</v>
      </c>
      <c r="U162" s="169" t="s">
        <v>592</v>
      </c>
      <c r="V162" s="157" t="s">
        <v>593</v>
      </c>
      <c r="W162" s="157" t="s">
        <v>594</v>
      </c>
      <c r="X162" s="157" t="s">
        <v>440</v>
      </c>
      <c r="Y162" s="146">
        <v>390</v>
      </c>
      <c r="Z162" s="146">
        <v>390</v>
      </c>
      <c r="AA162" s="146">
        <v>380.549929</v>
      </c>
      <c r="AB162" s="157"/>
      <c r="AC162" s="157">
        <v>9.45007099999998</v>
      </c>
      <c r="AD162" s="157"/>
      <c r="AE162" s="157"/>
      <c r="AF162" s="157"/>
      <c r="AG162" s="157"/>
      <c r="AH162" s="157"/>
      <c r="AI162" s="177" t="s">
        <v>595</v>
      </c>
      <c r="AJ162" s="238" t="s">
        <v>596</v>
      </c>
      <c r="AK162" s="238"/>
    </row>
    <row r="163" s="124" customFormat="1" ht="110" customHeight="1" spans="1:37">
      <c r="A163" s="162">
        <f>MAX($A$11:A162)+1</f>
        <v>81</v>
      </c>
      <c r="B163" s="147" t="s">
        <v>597</v>
      </c>
      <c r="C163" s="147">
        <v>2023</v>
      </c>
      <c r="D163" s="235" t="s">
        <v>598</v>
      </c>
      <c r="E163" s="157" t="s">
        <v>56</v>
      </c>
      <c r="F163" s="157" t="s">
        <v>140</v>
      </c>
      <c r="G163" s="158" t="s">
        <v>599</v>
      </c>
      <c r="H163" s="158" t="s">
        <v>600</v>
      </c>
      <c r="I163" s="157">
        <v>1</v>
      </c>
      <c r="J163" s="157"/>
      <c r="K163" s="157"/>
      <c r="L163" s="157">
        <v>1</v>
      </c>
      <c r="M163" s="157"/>
      <c r="N163" s="157"/>
      <c r="O163" s="157"/>
      <c r="P163" s="157"/>
      <c r="Q163" s="157"/>
      <c r="R163" s="157">
        <v>80</v>
      </c>
      <c r="S163" s="157">
        <v>300</v>
      </c>
      <c r="T163" s="157" t="s">
        <v>601</v>
      </c>
      <c r="U163" s="169" t="s">
        <v>602</v>
      </c>
      <c r="V163" s="157" t="s">
        <v>593</v>
      </c>
      <c r="W163" s="157" t="s">
        <v>594</v>
      </c>
      <c r="X163" s="157" t="s">
        <v>440</v>
      </c>
      <c r="Y163" s="146">
        <v>390</v>
      </c>
      <c r="Z163" s="146">
        <v>390</v>
      </c>
      <c r="AA163" s="146">
        <v>390</v>
      </c>
      <c r="AB163" s="157"/>
      <c r="AC163" s="157">
        <v>0</v>
      </c>
      <c r="AD163" s="157"/>
      <c r="AE163" s="157"/>
      <c r="AF163" s="157"/>
      <c r="AG163" s="157"/>
      <c r="AH163" s="157"/>
      <c r="AI163" s="158" t="s">
        <v>603</v>
      </c>
      <c r="AJ163" s="158" t="s">
        <v>604</v>
      </c>
      <c r="AK163" s="238"/>
    </row>
    <row r="164" s="125" customFormat="1" ht="121.5" spans="1:37">
      <c r="A164" s="162">
        <f>MAX($A$11:A163)+1</f>
        <v>82</v>
      </c>
      <c r="B164" s="147" t="s">
        <v>605</v>
      </c>
      <c r="C164" s="147">
        <v>2023</v>
      </c>
      <c r="D164" s="147" t="s">
        <v>606</v>
      </c>
      <c r="E164" s="147" t="s">
        <v>56</v>
      </c>
      <c r="F164" s="147" t="s">
        <v>128</v>
      </c>
      <c r="G164" s="236" t="s">
        <v>607</v>
      </c>
      <c r="H164" s="150" t="s">
        <v>608</v>
      </c>
      <c r="I164" s="153">
        <v>1</v>
      </c>
      <c r="J164" s="188"/>
      <c r="K164" s="188"/>
      <c r="L164" s="188">
        <v>1</v>
      </c>
      <c r="M164" s="188"/>
      <c r="N164" s="188"/>
      <c r="O164" s="188"/>
      <c r="P164" s="188"/>
      <c r="Q164" s="188"/>
      <c r="R164" s="188">
        <v>900</v>
      </c>
      <c r="S164" s="157">
        <v>6422</v>
      </c>
      <c r="T164" s="153" t="s">
        <v>344</v>
      </c>
      <c r="U164" s="153" t="s">
        <v>345</v>
      </c>
      <c r="V164" s="153" t="s">
        <v>593</v>
      </c>
      <c r="W164" s="153" t="s">
        <v>594</v>
      </c>
      <c r="X164" s="153" t="s">
        <v>440</v>
      </c>
      <c r="Y164" s="153">
        <v>390</v>
      </c>
      <c r="Z164" s="146">
        <v>390</v>
      </c>
      <c r="AA164" s="146">
        <v>384.696502</v>
      </c>
      <c r="AB164" s="170"/>
      <c r="AC164" s="170">
        <v>5.30349799999999</v>
      </c>
      <c r="AD164" s="170"/>
      <c r="AE164" s="170"/>
      <c r="AF164" s="170"/>
      <c r="AG164" s="170"/>
      <c r="AH164" s="170"/>
      <c r="AI164" s="150" t="s">
        <v>609</v>
      </c>
      <c r="AJ164" s="150" t="s">
        <v>610</v>
      </c>
      <c r="AK164" s="170"/>
    </row>
    <row r="165" s="125" customFormat="1" ht="121.5" spans="1:37">
      <c r="A165" s="162">
        <f>MAX($A$11:A164)+1</f>
        <v>83</v>
      </c>
      <c r="B165" s="147" t="s">
        <v>611</v>
      </c>
      <c r="C165" s="147">
        <v>2023</v>
      </c>
      <c r="D165" s="147" t="s">
        <v>612</v>
      </c>
      <c r="E165" s="147" t="s">
        <v>56</v>
      </c>
      <c r="F165" s="147" t="s">
        <v>128</v>
      </c>
      <c r="G165" s="236" t="s">
        <v>613</v>
      </c>
      <c r="H165" s="150" t="s">
        <v>614</v>
      </c>
      <c r="I165" s="153">
        <v>1</v>
      </c>
      <c r="J165" s="188"/>
      <c r="K165" s="188"/>
      <c r="L165" s="188">
        <v>1</v>
      </c>
      <c r="M165" s="188"/>
      <c r="N165" s="188"/>
      <c r="O165" s="188"/>
      <c r="P165" s="188"/>
      <c r="Q165" s="188"/>
      <c r="R165" s="188">
        <v>752</v>
      </c>
      <c r="S165" s="157">
        <v>4263</v>
      </c>
      <c r="T165" s="153" t="s">
        <v>344</v>
      </c>
      <c r="U165" s="153" t="s">
        <v>345</v>
      </c>
      <c r="V165" s="153" t="s">
        <v>593</v>
      </c>
      <c r="W165" s="153" t="s">
        <v>594</v>
      </c>
      <c r="X165" s="153" t="s">
        <v>440</v>
      </c>
      <c r="Y165" s="153">
        <v>390</v>
      </c>
      <c r="Z165" s="153">
        <v>390</v>
      </c>
      <c r="AA165" s="146">
        <v>383.939909</v>
      </c>
      <c r="AB165" s="170"/>
      <c r="AC165" s="170">
        <v>6.060091</v>
      </c>
      <c r="AD165" s="170"/>
      <c r="AE165" s="170"/>
      <c r="AF165" s="170"/>
      <c r="AG165" s="170"/>
      <c r="AH165" s="170"/>
      <c r="AI165" s="150" t="s">
        <v>615</v>
      </c>
      <c r="AJ165" s="150" t="s">
        <v>610</v>
      </c>
      <c r="AK165" s="170"/>
    </row>
    <row r="166" s="124" customFormat="1" ht="80" customHeight="1" spans="1:37">
      <c r="A166" s="162">
        <f>MAX($A$11:A165)+1</f>
        <v>84</v>
      </c>
      <c r="B166" s="147" t="s">
        <v>616</v>
      </c>
      <c r="C166" s="147">
        <v>2023</v>
      </c>
      <c r="D166" s="147" t="s">
        <v>617</v>
      </c>
      <c r="E166" s="157" t="s">
        <v>56</v>
      </c>
      <c r="F166" s="157" t="s">
        <v>140</v>
      </c>
      <c r="G166" s="157" t="s">
        <v>618</v>
      </c>
      <c r="H166" s="232" t="s">
        <v>619</v>
      </c>
      <c r="I166" s="157">
        <v>1</v>
      </c>
      <c r="J166" s="157"/>
      <c r="K166" s="157"/>
      <c r="L166" s="157">
        <v>1</v>
      </c>
      <c r="M166" s="157"/>
      <c r="N166" s="157"/>
      <c r="O166" s="157"/>
      <c r="P166" s="157"/>
      <c r="Q166" s="157"/>
      <c r="R166" s="157">
        <v>480</v>
      </c>
      <c r="S166" s="157">
        <v>1936</v>
      </c>
      <c r="T166" s="157" t="s">
        <v>566</v>
      </c>
      <c r="U166" s="157" t="s">
        <v>567</v>
      </c>
      <c r="V166" s="157" t="s">
        <v>593</v>
      </c>
      <c r="W166" s="157" t="s">
        <v>594</v>
      </c>
      <c r="X166" s="157" t="s">
        <v>440</v>
      </c>
      <c r="Y166" s="157">
        <v>390</v>
      </c>
      <c r="Z166" s="157">
        <v>390</v>
      </c>
      <c r="AA166" s="146">
        <v>390</v>
      </c>
      <c r="AB166" s="157"/>
      <c r="AC166" s="157">
        <v>0</v>
      </c>
      <c r="AD166" s="157"/>
      <c r="AE166" s="157"/>
      <c r="AF166" s="157"/>
      <c r="AG166" s="157"/>
      <c r="AH166" s="157"/>
      <c r="AI166" s="238" t="s">
        <v>620</v>
      </c>
      <c r="AJ166" s="238" t="s">
        <v>621</v>
      </c>
      <c r="AK166" s="188"/>
    </row>
    <row r="167" s="124" customFormat="1" ht="80" customHeight="1" spans="1:37">
      <c r="A167" s="162">
        <f>MAX($A$11:A166)+1</f>
        <v>85</v>
      </c>
      <c r="B167" s="147" t="s">
        <v>622</v>
      </c>
      <c r="C167" s="147">
        <v>2023</v>
      </c>
      <c r="D167" s="147" t="s">
        <v>623</v>
      </c>
      <c r="E167" s="157" t="s">
        <v>56</v>
      </c>
      <c r="F167" s="157" t="s">
        <v>140</v>
      </c>
      <c r="G167" s="157" t="s">
        <v>624</v>
      </c>
      <c r="H167" s="232" t="s">
        <v>625</v>
      </c>
      <c r="I167" s="157">
        <v>1</v>
      </c>
      <c r="J167" s="157"/>
      <c r="K167" s="157"/>
      <c r="L167" s="157">
        <v>1</v>
      </c>
      <c r="M167" s="157"/>
      <c r="N167" s="157"/>
      <c r="O167" s="157"/>
      <c r="P167" s="157"/>
      <c r="Q167" s="157"/>
      <c r="R167" s="157">
        <v>490</v>
      </c>
      <c r="S167" s="157">
        <v>1824</v>
      </c>
      <c r="T167" s="157" t="s">
        <v>566</v>
      </c>
      <c r="U167" s="157" t="s">
        <v>567</v>
      </c>
      <c r="V167" s="157" t="s">
        <v>593</v>
      </c>
      <c r="W167" s="157" t="s">
        <v>594</v>
      </c>
      <c r="X167" s="157" t="s">
        <v>440</v>
      </c>
      <c r="Y167" s="157">
        <v>390</v>
      </c>
      <c r="Z167" s="157">
        <v>390</v>
      </c>
      <c r="AA167" s="146">
        <v>390</v>
      </c>
      <c r="AB167" s="157"/>
      <c r="AC167" s="157">
        <v>0</v>
      </c>
      <c r="AD167" s="157"/>
      <c r="AE167" s="157"/>
      <c r="AF167" s="157"/>
      <c r="AG167" s="157"/>
      <c r="AH167" s="157"/>
      <c r="AI167" s="238" t="s">
        <v>626</v>
      </c>
      <c r="AJ167" s="238" t="s">
        <v>621</v>
      </c>
      <c r="AK167" s="188"/>
    </row>
    <row r="168" s="122" customFormat="1" ht="30" customHeight="1" spans="1:37">
      <c r="A168" s="231" t="s">
        <v>47</v>
      </c>
      <c r="B168" s="140" t="s">
        <v>627</v>
      </c>
      <c r="C168" s="140"/>
      <c r="D168" s="140"/>
      <c r="E168" s="140"/>
      <c r="F168" s="140"/>
      <c r="G168" s="140"/>
      <c r="H168" s="140"/>
      <c r="I168" s="221"/>
      <c r="J168" s="221"/>
      <c r="K168" s="221"/>
      <c r="L168" s="221"/>
      <c r="M168" s="221"/>
      <c r="N168" s="221"/>
      <c r="O168" s="221"/>
      <c r="P168" s="221"/>
      <c r="Q168" s="221"/>
      <c r="R168" s="221"/>
      <c r="S168" s="221"/>
      <c r="T168" s="221"/>
      <c r="U168" s="221"/>
      <c r="V168" s="221"/>
      <c r="W168" s="221"/>
      <c r="X168" s="221"/>
      <c r="Y168" s="183"/>
      <c r="Z168" s="183"/>
      <c r="AA168" s="183"/>
      <c r="AB168" s="183"/>
      <c r="AC168" s="183"/>
      <c r="AD168" s="183"/>
      <c r="AE168" s="183"/>
      <c r="AF168" s="183"/>
      <c r="AG168" s="183"/>
      <c r="AH168" s="183"/>
      <c r="AI168" s="221"/>
      <c r="AJ168" s="221"/>
      <c r="AK168" s="221"/>
    </row>
    <row r="169" s="122" customFormat="1" ht="30" customHeight="1" spans="1:37">
      <c r="A169" s="141" t="s">
        <v>49</v>
      </c>
      <c r="B169" s="140" t="s">
        <v>628</v>
      </c>
      <c r="C169" s="140"/>
      <c r="D169" s="140"/>
      <c r="E169" s="140"/>
      <c r="F169" s="140"/>
      <c r="G169" s="140"/>
      <c r="H169" s="140"/>
      <c r="I169" s="221"/>
      <c r="J169" s="221"/>
      <c r="K169" s="221"/>
      <c r="L169" s="221"/>
      <c r="M169" s="221"/>
      <c r="N169" s="221"/>
      <c r="O169" s="221"/>
      <c r="P169" s="221"/>
      <c r="Q169" s="221"/>
      <c r="R169" s="221"/>
      <c r="S169" s="221"/>
      <c r="T169" s="221"/>
      <c r="U169" s="221"/>
      <c r="V169" s="221"/>
      <c r="W169" s="221"/>
      <c r="X169" s="221"/>
      <c r="Y169" s="183"/>
      <c r="Z169" s="183"/>
      <c r="AA169" s="183"/>
      <c r="AB169" s="183"/>
      <c r="AC169" s="183"/>
      <c r="AD169" s="183"/>
      <c r="AE169" s="183"/>
      <c r="AF169" s="183"/>
      <c r="AG169" s="183"/>
      <c r="AH169" s="183"/>
      <c r="AI169" s="221"/>
      <c r="AJ169" s="221"/>
      <c r="AK169" s="221"/>
    </row>
    <row r="170" s="122" customFormat="1" ht="58" customHeight="1" spans="1:37">
      <c r="A170" s="141" t="s">
        <v>49</v>
      </c>
      <c r="B170" s="140" t="s">
        <v>629</v>
      </c>
      <c r="C170" s="140"/>
      <c r="D170" s="140"/>
      <c r="E170" s="140"/>
      <c r="F170" s="140"/>
      <c r="G170" s="140"/>
      <c r="H170" s="140"/>
      <c r="I170" s="221"/>
      <c r="J170" s="221"/>
      <c r="K170" s="221"/>
      <c r="L170" s="221"/>
      <c r="M170" s="221"/>
      <c r="N170" s="221"/>
      <c r="O170" s="221"/>
      <c r="P170" s="221"/>
      <c r="Q170" s="221"/>
      <c r="R170" s="221"/>
      <c r="S170" s="221"/>
      <c r="T170" s="221"/>
      <c r="U170" s="221"/>
      <c r="V170" s="221"/>
      <c r="W170" s="221"/>
      <c r="X170" s="221"/>
      <c r="Y170" s="183"/>
      <c r="Z170" s="183"/>
      <c r="AA170" s="183"/>
      <c r="AB170" s="183"/>
      <c r="AC170" s="183"/>
      <c r="AD170" s="183"/>
      <c r="AE170" s="183"/>
      <c r="AF170" s="183"/>
      <c r="AG170" s="183"/>
      <c r="AH170" s="183"/>
      <c r="AI170" s="221"/>
      <c r="AJ170" s="221"/>
      <c r="AK170" s="221"/>
    </row>
    <row r="171" s="122" customFormat="1" ht="68" customHeight="1" spans="1:37">
      <c r="A171" s="141" t="s">
        <v>49</v>
      </c>
      <c r="B171" s="140" t="s">
        <v>630</v>
      </c>
      <c r="C171" s="140"/>
      <c r="D171" s="140"/>
      <c r="E171" s="140"/>
      <c r="F171" s="140"/>
      <c r="G171" s="140"/>
      <c r="H171" s="140"/>
      <c r="I171" s="221"/>
      <c r="J171" s="221"/>
      <c r="K171" s="221"/>
      <c r="L171" s="221"/>
      <c r="M171" s="221"/>
      <c r="N171" s="221"/>
      <c r="O171" s="221"/>
      <c r="P171" s="221"/>
      <c r="Q171" s="221"/>
      <c r="R171" s="221"/>
      <c r="S171" s="221"/>
      <c r="T171" s="221"/>
      <c r="U171" s="221"/>
      <c r="V171" s="221"/>
      <c r="W171" s="221"/>
      <c r="X171" s="221"/>
      <c r="Y171" s="183"/>
      <c r="Z171" s="183"/>
      <c r="AA171" s="183"/>
      <c r="AB171" s="183"/>
      <c r="AC171" s="183"/>
      <c r="AD171" s="183"/>
      <c r="AE171" s="183"/>
      <c r="AF171" s="183"/>
      <c r="AG171" s="183"/>
      <c r="AH171" s="183"/>
      <c r="AI171" s="221"/>
      <c r="AJ171" s="221"/>
      <c r="AK171" s="221"/>
    </row>
    <row r="172" s="122" customFormat="1" ht="30" customHeight="1" spans="1:37">
      <c r="A172" s="141" t="s">
        <v>49</v>
      </c>
      <c r="B172" s="140" t="s">
        <v>631</v>
      </c>
      <c r="C172" s="140"/>
      <c r="D172" s="140"/>
      <c r="E172" s="140"/>
      <c r="F172" s="140"/>
      <c r="G172" s="140"/>
      <c r="H172" s="140"/>
      <c r="I172" s="221"/>
      <c r="J172" s="221"/>
      <c r="K172" s="221"/>
      <c r="L172" s="221"/>
      <c r="M172" s="221"/>
      <c r="N172" s="221"/>
      <c r="O172" s="221"/>
      <c r="P172" s="221"/>
      <c r="Q172" s="221"/>
      <c r="R172" s="221"/>
      <c r="S172" s="221"/>
      <c r="T172" s="221"/>
      <c r="U172" s="221"/>
      <c r="V172" s="221"/>
      <c r="W172" s="221"/>
      <c r="X172" s="221"/>
      <c r="Y172" s="183"/>
      <c r="Z172" s="183"/>
      <c r="AA172" s="183"/>
      <c r="AB172" s="183"/>
      <c r="AC172" s="183"/>
      <c r="AD172" s="183"/>
      <c r="AE172" s="183"/>
      <c r="AF172" s="183"/>
      <c r="AG172" s="183"/>
      <c r="AH172" s="183"/>
      <c r="AI172" s="221"/>
      <c r="AJ172" s="221"/>
      <c r="AK172" s="221"/>
    </row>
    <row r="173" s="122" customFormat="1" ht="30" customHeight="1" spans="1:37">
      <c r="A173" s="141" t="s">
        <v>49</v>
      </c>
      <c r="B173" s="140" t="s">
        <v>632</v>
      </c>
      <c r="C173" s="140"/>
      <c r="D173" s="140"/>
      <c r="E173" s="140"/>
      <c r="F173" s="140"/>
      <c r="G173" s="140"/>
      <c r="H173" s="140"/>
      <c r="I173" s="221"/>
      <c r="J173" s="221"/>
      <c r="K173" s="221"/>
      <c r="L173" s="221"/>
      <c r="M173" s="221"/>
      <c r="N173" s="221"/>
      <c r="O173" s="221"/>
      <c r="P173" s="221"/>
      <c r="Q173" s="221"/>
      <c r="R173" s="221"/>
      <c r="S173" s="221"/>
      <c r="T173" s="221"/>
      <c r="U173" s="221"/>
      <c r="V173" s="221"/>
      <c r="W173" s="221"/>
      <c r="X173" s="221"/>
      <c r="Y173" s="183"/>
      <c r="Z173" s="183"/>
      <c r="AA173" s="183"/>
      <c r="AB173" s="183"/>
      <c r="AC173" s="183"/>
      <c r="AD173" s="183"/>
      <c r="AE173" s="183"/>
      <c r="AF173" s="183"/>
      <c r="AG173" s="183"/>
      <c r="AH173" s="183"/>
      <c r="AI173" s="221"/>
      <c r="AJ173" s="221"/>
      <c r="AK173" s="221"/>
    </row>
    <row r="174" s="122" customFormat="1" ht="30" customHeight="1" spans="1:37">
      <c r="A174" s="141" t="s">
        <v>49</v>
      </c>
      <c r="B174" s="140" t="s">
        <v>633</v>
      </c>
      <c r="C174" s="140"/>
      <c r="D174" s="140"/>
      <c r="E174" s="140"/>
      <c r="F174" s="140"/>
      <c r="G174" s="140"/>
      <c r="H174" s="140"/>
      <c r="I174" s="221"/>
      <c r="J174" s="221"/>
      <c r="K174" s="221"/>
      <c r="L174" s="221"/>
      <c r="M174" s="221"/>
      <c r="N174" s="221"/>
      <c r="O174" s="221"/>
      <c r="P174" s="221"/>
      <c r="Q174" s="221"/>
      <c r="R174" s="221"/>
      <c r="S174" s="221"/>
      <c r="T174" s="221"/>
      <c r="U174" s="221"/>
      <c r="V174" s="221"/>
      <c r="W174" s="221"/>
      <c r="X174" s="221"/>
      <c r="Y174" s="183"/>
      <c r="Z174" s="183"/>
      <c r="AA174" s="183"/>
      <c r="AB174" s="183"/>
      <c r="AC174" s="183"/>
      <c r="AD174" s="183"/>
      <c r="AE174" s="183"/>
      <c r="AF174" s="183"/>
      <c r="AG174" s="183"/>
      <c r="AH174" s="183"/>
      <c r="AI174" s="221"/>
      <c r="AJ174" s="221"/>
      <c r="AK174" s="221"/>
    </row>
    <row r="175" s="122" customFormat="1" ht="30" customHeight="1" spans="1:37">
      <c r="A175" s="139" t="s">
        <v>45</v>
      </c>
      <c r="B175" s="140" t="s">
        <v>634</v>
      </c>
      <c r="C175" s="140"/>
      <c r="D175" s="140"/>
      <c r="E175" s="140"/>
      <c r="F175" s="140"/>
      <c r="G175" s="140"/>
      <c r="H175" s="140"/>
      <c r="I175" s="221"/>
      <c r="J175" s="221"/>
      <c r="K175" s="221"/>
      <c r="L175" s="221"/>
      <c r="M175" s="221"/>
      <c r="N175" s="221"/>
      <c r="O175" s="221"/>
      <c r="P175" s="221"/>
      <c r="Q175" s="221"/>
      <c r="R175" s="221"/>
      <c r="S175" s="221"/>
      <c r="T175" s="221"/>
      <c r="U175" s="221"/>
      <c r="V175" s="221"/>
      <c r="W175" s="221"/>
      <c r="X175" s="221"/>
      <c r="Y175" s="183"/>
      <c r="Z175" s="183"/>
      <c r="AA175" s="183"/>
      <c r="AB175" s="183"/>
      <c r="AC175" s="183"/>
      <c r="AD175" s="183"/>
      <c r="AE175" s="183"/>
      <c r="AF175" s="183"/>
      <c r="AG175" s="183"/>
      <c r="AH175" s="183"/>
      <c r="AI175" s="221"/>
      <c r="AJ175" s="221"/>
      <c r="AK175" s="221"/>
    </row>
    <row r="176" s="122" customFormat="1" ht="30" customHeight="1" spans="1:37">
      <c r="A176" s="139" t="s">
        <v>47</v>
      </c>
      <c r="B176" s="140" t="s">
        <v>634</v>
      </c>
      <c r="C176" s="140"/>
      <c r="D176" s="140"/>
      <c r="E176" s="140"/>
      <c r="F176" s="140"/>
      <c r="G176" s="140"/>
      <c r="H176" s="140"/>
      <c r="I176" s="221"/>
      <c r="J176" s="221"/>
      <c r="K176" s="221"/>
      <c r="L176" s="221"/>
      <c r="M176" s="221"/>
      <c r="N176" s="221"/>
      <c r="O176" s="221"/>
      <c r="P176" s="221"/>
      <c r="Q176" s="221"/>
      <c r="R176" s="221"/>
      <c r="S176" s="221"/>
      <c r="T176" s="221"/>
      <c r="U176" s="221"/>
      <c r="V176" s="221"/>
      <c r="W176" s="221"/>
      <c r="X176" s="221"/>
      <c r="Y176" s="183"/>
      <c r="Z176" s="183"/>
      <c r="AA176" s="183"/>
      <c r="AB176" s="183"/>
      <c r="AC176" s="183"/>
      <c r="AD176" s="183"/>
      <c r="AE176" s="183"/>
      <c r="AF176" s="183"/>
      <c r="AG176" s="183"/>
      <c r="AH176" s="183"/>
      <c r="AI176" s="221"/>
      <c r="AJ176" s="221"/>
      <c r="AK176" s="221"/>
    </row>
    <row r="177" s="122" customFormat="1" ht="30" customHeight="1" spans="1:37">
      <c r="A177" s="141" t="s">
        <v>49</v>
      </c>
      <c r="B177" s="140" t="s">
        <v>635</v>
      </c>
      <c r="C177" s="140"/>
      <c r="D177" s="140"/>
      <c r="E177" s="140"/>
      <c r="F177" s="140"/>
      <c r="G177" s="140"/>
      <c r="H177" s="140"/>
      <c r="I177" s="221"/>
      <c r="J177" s="221"/>
      <c r="K177" s="221"/>
      <c r="L177" s="221"/>
      <c r="M177" s="221"/>
      <c r="N177" s="221"/>
      <c r="O177" s="221"/>
      <c r="P177" s="221"/>
      <c r="Q177" s="221"/>
      <c r="R177" s="221"/>
      <c r="S177" s="221"/>
      <c r="T177" s="221"/>
      <c r="U177" s="221"/>
      <c r="V177" s="221"/>
      <c r="W177" s="221"/>
      <c r="X177" s="221"/>
      <c r="Y177" s="183"/>
      <c r="Z177" s="183"/>
      <c r="AA177" s="183"/>
      <c r="AB177" s="183"/>
      <c r="AC177" s="183"/>
      <c r="AD177" s="183"/>
      <c r="AE177" s="183"/>
      <c r="AF177" s="183"/>
      <c r="AG177" s="183"/>
      <c r="AH177" s="183"/>
      <c r="AI177" s="221"/>
      <c r="AJ177" s="221"/>
      <c r="AK177" s="221"/>
    </row>
    <row r="178" s="122" customFormat="1" ht="30" customHeight="1" spans="1:37">
      <c r="A178" s="141" t="s">
        <v>49</v>
      </c>
      <c r="B178" s="140" t="s">
        <v>636</v>
      </c>
      <c r="C178" s="140"/>
      <c r="D178" s="140"/>
      <c r="E178" s="140"/>
      <c r="F178" s="140"/>
      <c r="G178" s="140"/>
      <c r="H178" s="140"/>
      <c r="I178" s="221"/>
      <c r="J178" s="221"/>
      <c r="K178" s="221"/>
      <c r="L178" s="221"/>
      <c r="M178" s="221"/>
      <c r="N178" s="221"/>
      <c r="O178" s="221"/>
      <c r="P178" s="221"/>
      <c r="Q178" s="221"/>
      <c r="R178" s="221"/>
      <c r="S178" s="221"/>
      <c r="T178" s="221"/>
      <c r="U178" s="221"/>
      <c r="V178" s="221"/>
      <c r="W178" s="221"/>
      <c r="X178" s="221"/>
      <c r="Y178" s="183"/>
      <c r="Z178" s="183"/>
      <c r="AA178" s="183"/>
      <c r="AB178" s="183"/>
      <c r="AC178" s="183"/>
      <c r="AD178" s="183"/>
      <c r="AE178" s="183"/>
      <c r="AF178" s="183"/>
      <c r="AG178" s="183"/>
      <c r="AH178" s="183"/>
      <c r="AI178" s="221"/>
      <c r="AJ178" s="221"/>
      <c r="AK178" s="221"/>
    </row>
    <row r="179" s="122" customFormat="1" ht="30" customHeight="1" spans="1:37">
      <c r="A179" s="141" t="s">
        <v>49</v>
      </c>
      <c r="B179" s="140" t="s">
        <v>637</v>
      </c>
      <c r="C179" s="140"/>
      <c r="D179" s="140"/>
      <c r="E179" s="140"/>
      <c r="F179" s="140"/>
      <c r="G179" s="140"/>
      <c r="H179" s="140"/>
      <c r="I179" s="221"/>
      <c r="J179" s="221"/>
      <c r="K179" s="221"/>
      <c r="L179" s="221"/>
      <c r="M179" s="221"/>
      <c r="N179" s="221"/>
      <c r="O179" s="221"/>
      <c r="P179" s="221"/>
      <c r="Q179" s="221"/>
      <c r="R179" s="221"/>
      <c r="S179" s="221"/>
      <c r="T179" s="221"/>
      <c r="U179" s="221"/>
      <c r="V179" s="221"/>
      <c r="W179" s="221"/>
      <c r="X179" s="221"/>
      <c r="Y179" s="183"/>
      <c r="Z179" s="183"/>
      <c r="AA179" s="183"/>
      <c r="AB179" s="183"/>
      <c r="AC179" s="183"/>
      <c r="AD179" s="183"/>
      <c r="AE179" s="183"/>
      <c r="AF179" s="183"/>
      <c r="AG179" s="183"/>
      <c r="AH179" s="183"/>
      <c r="AI179" s="221"/>
      <c r="AJ179" s="221"/>
      <c r="AK179" s="221"/>
    </row>
    <row r="180" s="122" customFormat="1" ht="30" customHeight="1" spans="1:37">
      <c r="A180" s="139" t="s">
        <v>45</v>
      </c>
      <c r="B180" s="140" t="s">
        <v>638</v>
      </c>
      <c r="C180" s="140"/>
      <c r="D180" s="140"/>
      <c r="E180" s="140"/>
      <c r="F180" s="140"/>
      <c r="G180" s="140"/>
      <c r="H180" s="140"/>
      <c r="I180" s="221"/>
      <c r="J180" s="221">
        <f t="shared" ref="J180:Q180" si="60">J181+J182+J184</f>
        <v>0</v>
      </c>
      <c r="K180" s="221">
        <f t="shared" si="60"/>
        <v>0</v>
      </c>
      <c r="L180" s="221">
        <f t="shared" si="60"/>
        <v>0</v>
      </c>
      <c r="M180" s="221">
        <f t="shared" si="60"/>
        <v>0</v>
      </c>
      <c r="N180" s="221">
        <f t="shared" si="60"/>
        <v>1</v>
      </c>
      <c r="O180" s="221">
        <f t="shared" si="60"/>
        <v>0</v>
      </c>
      <c r="P180" s="221">
        <f t="shared" si="60"/>
        <v>0</v>
      </c>
      <c r="Q180" s="221">
        <f t="shared" si="60"/>
        <v>0</v>
      </c>
      <c r="R180" s="221"/>
      <c r="S180" s="221"/>
      <c r="T180" s="221"/>
      <c r="U180" s="221"/>
      <c r="V180" s="221"/>
      <c r="W180" s="221"/>
      <c r="X180" s="221"/>
      <c r="Y180" s="183">
        <f t="shared" ref="Y180:AH180" si="61">Y181+Y182+Y184</f>
        <v>2414.4</v>
      </c>
      <c r="Z180" s="183">
        <f t="shared" si="61"/>
        <v>2414.4</v>
      </c>
      <c r="AA180" s="183">
        <f t="shared" si="61"/>
        <v>1800</v>
      </c>
      <c r="AB180" s="183">
        <f t="shared" si="61"/>
        <v>0</v>
      </c>
      <c r="AC180" s="183">
        <f t="shared" si="61"/>
        <v>614.4</v>
      </c>
      <c r="AD180" s="183">
        <f t="shared" si="61"/>
        <v>0</v>
      </c>
      <c r="AE180" s="183">
        <f t="shared" si="61"/>
        <v>0</v>
      </c>
      <c r="AF180" s="183">
        <f t="shared" si="61"/>
        <v>0</v>
      </c>
      <c r="AG180" s="183">
        <f t="shared" si="61"/>
        <v>0</v>
      </c>
      <c r="AH180" s="183">
        <f t="shared" si="61"/>
        <v>0</v>
      </c>
      <c r="AI180" s="221"/>
      <c r="AJ180" s="221"/>
      <c r="AK180" s="221"/>
    </row>
    <row r="181" s="122" customFormat="1" ht="30" customHeight="1" spans="1:37">
      <c r="A181" s="231" t="s">
        <v>47</v>
      </c>
      <c r="B181" s="140" t="s">
        <v>639</v>
      </c>
      <c r="C181" s="140"/>
      <c r="D181" s="140"/>
      <c r="E181" s="140"/>
      <c r="F181" s="140"/>
      <c r="G181" s="140"/>
      <c r="H181" s="140"/>
      <c r="I181" s="221"/>
      <c r="J181" s="221"/>
      <c r="K181" s="221"/>
      <c r="L181" s="221"/>
      <c r="M181" s="221"/>
      <c r="N181" s="221"/>
      <c r="O181" s="221"/>
      <c r="P181" s="221"/>
      <c r="Q181" s="221"/>
      <c r="R181" s="221"/>
      <c r="S181" s="221"/>
      <c r="T181" s="221"/>
      <c r="U181" s="221"/>
      <c r="V181" s="221"/>
      <c r="W181" s="221"/>
      <c r="X181" s="221"/>
      <c r="Y181" s="183"/>
      <c r="Z181" s="183"/>
      <c r="AA181" s="183"/>
      <c r="AB181" s="183"/>
      <c r="AC181" s="183"/>
      <c r="AD181" s="183"/>
      <c r="AE181" s="183"/>
      <c r="AF181" s="183"/>
      <c r="AG181" s="183"/>
      <c r="AH181" s="183"/>
      <c r="AI181" s="221"/>
      <c r="AJ181" s="221"/>
      <c r="AK181" s="221"/>
    </row>
    <row r="182" s="122" customFormat="1" ht="30" customHeight="1" spans="1:37">
      <c r="A182" s="141" t="s">
        <v>49</v>
      </c>
      <c r="B182" s="140" t="s">
        <v>640</v>
      </c>
      <c r="C182" s="140"/>
      <c r="D182" s="140"/>
      <c r="E182" s="140"/>
      <c r="F182" s="140"/>
      <c r="G182" s="140"/>
      <c r="H182" s="140"/>
      <c r="I182" s="221"/>
      <c r="J182" s="221"/>
      <c r="K182" s="221"/>
      <c r="L182" s="221"/>
      <c r="M182" s="221"/>
      <c r="N182" s="221"/>
      <c r="O182" s="221"/>
      <c r="P182" s="221"/>
      <c r="Q182" s="221"/>
      <c r="R182" s="221"/>
      <c r="S182" s="221"/>
      <c r="T182" s="221"/>
      <c r="U182" s="221"/>
      <c r="V182" s="221"/>
      <c r="W182" s="221"/>
      <c r="X182" s="221"/>
      <c r="Y182" s="183"/>
      <c r="Z182" s="183"/>
      <c r="AA182" s="183"/>
      <c r="AB182" s="183"/>
      <c r="AC182" s="183"/>
      <c r="AD182" s="183"/>
      <c r="AE182" s="183"/>
      <c r="AF182" s="183"/>
      <c r="AG182" s="183"/>
      <c r="AH182" s="183"/>
      <c r="AI182" s="221"/>
      <c r="AJ182" s="221"/>
      <c r="AK182" s="221"/>
    </row>
    <row r="183" s="122" customFormat="1" ht="30" customHeight="1" spans="1:37">
      <c r="A183" s="231" t="s">
        <v>47</v>
      </c>
      <c r="B183" s="140" t="s">
        <v>641</v>
      </c>
      <c r="C183" s="140"/>
      <c r="D183" s="140"/>
      <c r="E183" s="140"/>
      <c r="F183" s="140"/>
      <c r="G183" s="140"/>
      <c r="H183" s="140"/>
      <c r="I183" s="221"/>
      <c r="J183" s="221">
        <f t="shared" ref="I183:Q183" si="62">J184+J186+J187</f>
        <v>0</v>
      </c>
      <c r="K183" s="221">
        <f t="shared" si="62"/>
        <v>0</v>
      </c>
      <c r="L183" s="221">
        <f t="shared" si="62"/>
        <v>0</v>
      </c>
      <c r="M183" s="221">
        <f t="shared" si="62"/>
        <v>0</v>
      </c>
      <c r="N183" s="221">
        <f t="shared" si="62"/>
        <v>1</v>
      </c>
      <c r="O183" s="221">
        <f t="shared" si="62"/>
        <v>0</v>
      </c>
      <c r="P183" s="221">
        <f t="shared" si="62"/>
        <v>0</v>
      </c>
      <c r="Q183" s="221">
        <f t="shared" si="62"/>
        <v>0</v>
      </c>
      <c r="R183" s="221"/>
      <c r="S183" s="221"/>
      <c r="T183" s="221"/>
      <c r="U183" s="221"/>
      <c r="V183" s="221"/>
      <c r="W183" s="221"/>
      <c r="X183" s="221"/>
      <c r="Y183" s="183">
        <f t="shared" ref="Y183:AH183" si="63">Y184+Y186+Y187</f>
        <v>2414.4</v>
      </c>
      <c r="Z183" s="183">
        <f t="shared" si="63"/>
        <v>2414.4</v>
      </c>
      <c r="AA183" s="183">
        <f t="shared" si="63"/>
        <v>1800</v>
      </c>
      <c r="AB183" s="183">
        <f t="shared" si="63"/>
        <v>0</v>
      </c>
      <c r="AC183" s="183">
        <f t="shared" si="63"/>
        <v>614.4</v>
      </c>
      <c r="AD183" s="183">
        <f t="shared" si="63"/>
        <v>0</v>
      </c>
      <c r="AE183" s="183">
        <f t="shared" si="63"/>
        <v>0</v>
      </c>
      <c r="AF183" s="183">
        <f t="shared" si="63"/>
        <v>0</v>
      </c>
      <c r="AG183" s="183">
        <f t="shared" si="63"/>
        <v>0</v>
      </c>
      <c r="AH183" s="183">
        <f t="shared" si="63"/>
        <v>0</v>
      </c>
      <c r="AI183" s="221"/>
      <c r="AJ183" s="221"/>
      <c r="AK183" s="221"/>
    </row>
    <row r="184" s="122" customFormat="1" ht="30" customHeight="1" spans="1:37">
      <c r="A184" s="141" t="s">
        <v>49</v>
      </c>
      <c r="B184" s="140" t="s">
        <v>642</v>
      </c>
      <c r="C184" s="140"/>
      <c r="D184" s="140"/>
      <c r="E184" s="140"/>
      <c r="F184" s="140"/>
      <c r="G184" s="140"/>
      <c r="H184" s="140"/>
      <c r="I184" s="221">
        <f t="shared" ref="I184:Q184" si="64">I185</f>
        <v>8048</v>
      </c>
      <c r="J184" s="221">
        <f t="shared" si="64"/>
        <v>0</v>
      </c>
      <c r="K184" s="221">
        <f t="shared" si="64"/>
        <v>0</v>
      </c>
      <c r="L184" s="221">
        <f t="shared" si="64"/>
        <v>0</v>
      </c>
      <c r="M184" s="221">
        <f t="shared" si="64"/>
        <v>0</v>
      </c>
      <c r="N184" s="221">
        <f t="shared" si="64"/>
        <v>1</v>
      </c>
      <c r="O184" s="221">
        <f t="shared" si="64"/>
        <v>0</v>
      </c>
      <c r="P184" s="221">
        <f t="shared" si="64"/>
        <v>0</v>
      </c>
      <c r="Q184" s="221">
        <f t="shared" si="64"/>
        <v>0</v>
      </c>
      <c r="R184" s="221"/>
      <c r="S184" s="221"/>
      <c r="T184" s="221"/>
      <c r="U184" s="221"/>
      <c r="V184" s="221"/>
      <c r="W184" s="221"/>
      <c r="X184" s="221"/>
      <c r="Y184" s="183">
        <f t="shared" ref="Y184:AH184" si="65">Y185</f>
        <v>2414.4</v>
      </c>
      <c r="Z184" s="183">
        <f t="shared" si="65"/>
        <v>2414.4</v>
      </c>
      <c r="AA184" s="183">
        <f t="shared" si="65"/>
        <v>1800</v>
      </c>
      <c r="AB184" s="183">
        <f t="shared" si="65"/>
        <v>0</v>
      </c>
      <c r="AC184" s="183">
        <f t="shared" si="65"/>
        <v>614.4</v>
      </c>
      <c r="AD184" s="183">
        <f t="shared" si="65"/>
        <v>0</v>
      </c>
      <c r="AE184" s="183">
        <f t="shared" si="65"/>
        <v>0</v>
      </c>
      <c r="AF184" s="183">
        <f t="shared" si="65"/>
        <v>0</v>
      </c>
      <c r="AG184" s="183">
        <f t="shared" si="65"/>
        <v>0</v>
      </c>
      <c r="AH184" s="183">
        <f t="shared" si="65"/>
        <v>0</v>
      </c>
      <c r="AI184" s="221"/>
      <c r="AJ184" s="221"/>
      <c r="AK184" s="221"/>
    </row>
    <row r="185" s="118" customFormat="1" ht="90" customHeight="1" spans="1:37">
      <c r="A185" s="162">
        <f>MAX($A$11:A184)+1</f>
        <v>86</v>
      </c>
      <c r="B185" s="147" t="s">
        <v>643</v>
      </c>
      <c r="C185" s="147">
        <v>2023</v>
      </c>
      <c r="D185" s="150" t="s">
        <v>644</v>
      </c>
      <c r="E185" s="188" t="s">
        <v>56</v>
      </c>
      <c r="F185" s="169" t="s">
        <v>436</v>
      </c>
      <c r="G185" s="217" t="s">
        <v>246</v>
      </c>
      <c r="H185" s="169" t="s">
        <v>645</v>
      </c>
      <c r="I185" s="188">
        <v>8048</v>
      </c>
      <c r="J185" s="188"/>
      <c r="K185" s="188"/>
      <c r="L185" s="188"/>
      <c r="M185" s="188"/>
      <c r="N185" s="188">
        <v>1</v>
      </c>
      <c r="O185" s="188"/>
      <c r="P185" s="188"/>
      <c r="Q185" s="188"/>
      <c r="R185" s="188">
        <v>8048</v>
      </c>
      <c r="S185" s="188">
        <v>8048</v>
      </c>
      <c r="T185" s="217" t="s">
        <v>646</v>
      </c>
      <c r="U185" s="169" t="s">
        <v>647</v>
      </c>
      <c r="V185" s="217" t="s">
        <v>646</v>
      </c>
      <c r="W185" s="169" t="s">
        <v>647</v>
      </c>
      <c r="X185" s="169" t="s">
        <v>648</v>
      </c>
      <c r="Y185" s="188">
        <v>2414.4</v>
      </c>
      <c r="Z185" s="188">
        <v>2414.4</v>
      </c>
      <c r="AA185" s="188">
        <v>1800</v>
      </c>
      <c r="AB185" s="188"/>
      <c r="AC185" s="188">
        <v>614.4</v>
      </c>
      <c r="AD185" s="188"/>
      <c r="AE185" s="188"/>
      <c r="AF185" s="188"/>
      <c r="AG185" s="188"/>
      <c r="AH185" s="188"/>
      <c r="AI185" s="158" t="s">
        <v>649</v>
      </c>
      <c r="AJ185" s="158" t="s">
        <v>650</v>
      </c>
      <c r="AK185" s="158"/>
    </row>
    <row r="186" s="122" customFormat="1" ht="30" customHeight="1" spans="1:37">
      <c r="A186" s="141" t="s">
        <v>49</v>
      </c>
      <c r="B186" s="140" t="s">
        <v>651</v>
      </c>
      <c r="C186" s="140"/>
      <c r="D186" s="140"/>
      <c r="E186" s="140"/>
      <c r="F186" s="140"/>
      <c r="G186" s="140"/>
      <c r="H186" s="140"/>
      <c r="I186" s="221"/>
      <c r="J186" s="221"/>
      <c r="K186" s="221"/>
      <c r="L186" s="221"/>
      <c r="M186" s="221"/>
      <c r="N186" s="221"/>
      <c r="O186" s="221"/>
      <c r="P186" s="221"/>
      <c r="Q186" s="221"/>
      <c r="R186" s="221"/>
      <c r="S186" s="221"/>
      <c r="T186" s="221"/>
      <c r="U186" s="221"/>
      <c r="V186" s="221"/>
      <c r="W186" s="221"/>
      <c r="X186" s="221"/>
      <c r="Y186" s="183"/>
      <c r="Z186" s="183"/>
      <c r="AA186" s="183"/>
      <c r="AB186" s="183"/>
      <c r="AC186" s="183"/>
      <c r="AD186" s="183"/>
      <c r="AE186" s="183"/>
      <c r="AF186" s="183"/>
      <c r="AG186" s="183"/>
      <c r="AH186" s="183"/>
      <c r="AI186" s="221"/>
      <c r="AJ186" s="221"/>
      <c r="AK186" s="221"/>
    </row>
    <row r="187" s="122" customFormat="1" ht="30" customHeight="1" spans="1:37">
      <c r="A187" s="141" t="s">
        <v>49</v>
      </c>
      <c r="B187" s="140" t="s">
        <v>652</v>
      </c>
      <c r="C187" s="140"/>
      <c r="D187" s="140"/>
      <c r="E187" s="140"/>
      <c r="F187" s="140"/>
      <c r="G187" s="140"/>
      <c r="H187" s="140"/>
      <c r="I187" s="221"/>
      <c r="J187" s="221"/>
      <c r="K187" s="221"/>
      <c r="L187" s="221"/>
      <c r="M187" s="221"/>
      <c r="N187" s="221"/>
      <c r="O187" s="221"/>
      <c r="P187" s="221"/>
      <c r="Q187" s="221"/>
      <c r="R187" s="221"/>
      <c r="S187" s="221"/>
      <c r="T187" s="221"/>
      <c r="U187" s="221"/>
      <c r="V187" s="221"/>
      <c r="W187" s="221"/>
      <c r="X187" s="221"/>
      <c r="Y187" s="183"/>
      <c r="Z187" s="183"/>
      <c r="AA187" s="183"/>
      <c r="AB187" s="183"/>
      <c r="AC187" s="183"/>
      <c r="AD187" s="183"/>
      <c r="AE187" s="183"/>
      <c r="AF187" s="183"/>
      <c r="AG187" s="183"/>
      <c r="AH187" s="183"/>
      <c r="AI187" s="221"/>
      <c r="AJ187" s="221"/>
      <c r="AK187" s="221"/>
    </row>
    <row r="188" s="122" customFormat="1" ht="30" customHeight="1" spans="1:37">
      <c r="A188" s="231" t="s">
        <v>47</v>
      </c>
      <c r="B188" s="140" t="s">
        <v>653</v>
      </c>
      <c r="C188" s="140"/>
      <c r="D188" s="140"/>
      <c r="E188" s="140"/>
      <c r="F188" s="140"/>
      <c r="G188" s="140"/>
      <c r="H188" s="140"/>
      <c r="I188" s="221"/>
      <c r="J188" s="221"/>
      <c r="K188" s="221"/>
      <c r="L188" s="221"/>
      <c r="M188" s="221"/>
      <c r="N188" s="221"/>
      <c r="O188" s="221"/>
      <c r="P188" s="221"/>
      <c r="Q188" s="221"/>
      <c r="R188" s="221"/>
      <c r="S188" s="221"/>
      <c r="T188" s="221"/>
      <c r="U188" s="221"/>
      <c r="V188" s="221"/>
      <c r="W188" s="221"/>
      <c r="X188" s="221"/>
      <c r="Y188" s="183"/>
      <c r="Z188" s="183"/>
      <c r="AA188" s="183"/>
      <c r="AB188" s="183"/>
      <c r="AC188" s="183"/>
      <c r="AD188" s="183"/>
      <c r="AE188" s="183"/>
      <c r="AF188" s="183"/>
      <c r="AG188" s="183"/>
      <c r="AH188" s="183"/>
      <c r="AI188" s="221"/>
      <c r="AJ188" s="221"/>
      <c r="AK188" s="221"/>
    </row>
    <row r="189" s="122" customFormat="1" ht="30" customHeight="1" spans="1:37">
      <c r="A189" s="141" t="s">
        <v>49</v>
      </c>
      <c r="B189" s="140" t="s">
        <v>654</v>
      </c>
      <c r="C189" s="140"/>
      <c r="D189" s="140"/>
      <c r="E189" s="140"/>
      <c r="F189" s="140"/>
      <c r="G189" s="140"/>
      <c r="H189" s="140"/>
      <c r="I189" s="221"/>
      <c r="J189" s="221"/>
      <c r="K189" s="221"/>
      <c r="L189" s="221"/>
      <c r="M189" s="221"/>
      <c r="N189" s="221"/>
      <c r="O189" s="221"/>
      <c r="P189" s="221"/>
      <c r="Q189" s="221"/>
      <c r="R189" s="221"/>
      <c r="S189" s="221"/>
      <c r="T189" s="221"/>
      <c r="U189" s="221"/>
      <c r="V189" s="221"/>
      <c r="W189" s="221"/>
      <c r="X189" s="221"/>
      <c r="Y189" s="183"/>
      <c r="Z189" s="183"/>
      <c r="AA189" s="183"/>
      <c r="AB189" s="183"/>
      <c r="AC189" s="183"/>
      <c r="AD189" s="183"/>
      <c r="AE189" s="183"/>
      <c r="AF189" s="183"/>
      <c r="AG189" s="183"/>
      <c r="AH189" s="183"/>
      <c r="AI189" s="221"/>
      <c r="AJ189" s="221"/>
      <c r="AK189" s="221"/>
    </row>
    <row r="190" s="122" customFormat="1" ht="30" customHeight="1" spans="1:37">
      <c r="A190" s="141" t="s">
        <v>49</v>
      </c>
      <c r="B190" s="140" t="s">
        <v>655</v>
      </c>
      <c r="C190" s="140"/>
      <c r="D190" s="140"/>
      <c r="E190" s="140"/>
      <c r="F190" s="140"/>
      <c r="G190" s="140"/>
      <c r="H190" s="140"/>
      <c r="I190" s="221"/>
      <c r="J190" s="221"/>
      <c r="K190" s="221"/>
      <c r="L190" s="221"/>
      <c r="M190" s="221"/>
      <c r="N190" s="221"/>
      <c r="O190" s="221"/>
      <c r="P190" s="221"/>
      <c r="Q190" s="221"/>
      <c r="R190" s="221"/>
      <c r="S190" s="221"/>
      <c r="T190" s="221"/>
      <c r="U190" s="221"/>
      <c r="V190" s="221"/>
      <c r="W190" s="221"/>
      <c r="X190" s="221"/>
      <c r="Y190" s="183"/>
      <c r="Z190" s="183"/>
      <c r="AA190" s="183"/>
      <c r="AB190" s="183"/>
      <c r="AC190" s="183"/>
      <c r="AD190" s="183"/>
      <c r="AE190" s="183"/>
      <c r="AF190" s="183"/>
      <c r="AG190" s="183"/>
      <c r="AH190" s="183"/>
      <c r="AI190" s="221"/>
      <c r="AJ190" s="221"/>
      <c r="AK190" s="221"/>
    </row>
    <row r="191" s="122" customFormat="1" ht="30" customHeight="1" spans="1:37">
      <c r="A191" s="141" t="s">
        <v>49</v>
      </c>
      <c r="B191" s="140" t="s">
        <v>656</v>
      </c>
      <c r="C191" s="140"/>
      <c r="D191" s="140"/>
      <c r="E191" s="140"/>
      <c r="F191" s="140"/>
      <c r="G191" s="140"/>
      <c r="H191" s="140"/>
      <c r="I191" s="221"/>
      <c r="J191" s="221"/>
      <c r="K191" s="221"/>
      <c r="L191" s="221"/>
      <c r="M191" s="221"/>
      <c r="N191" s="221"/>
      <c r="O191" s="221"/>
      <c r="P191" s="221"/>
      <c r="Q191" s="221"/>
      <c r="R191" s="221"/>
      <c r="S191" s="221"/>
      <c r="T191" s="221"/>
      <c r="U191" s="221"/>
      <c r="V191" s="221"/>
      <c r="W191" s="221"/>
      <c r="X191" s="221"/>
      <c r="Y191" s="183"/>
      <c r="Z191" s="183"/>
      <c r="AA191" s="183"/>
      <c r="AB191" s="183"/>
      <c r="AC191" s="183"/>
      <c r="AD191" s="183"/>
      <c r="AE191" s="183"/>
      <c r="AF191" s="183"/>
      <c r="AG191" s="183"/>
      <c r="AH191" s="183"/>
      <c r="AI191" s="221"/>
      <c r="AJ191" s="221"/>
      <c r="AK191" s="221"/>
    </row>
    <row r="192" s="122" customFormat="1" ht="30" customHeight="1" spans="1:37">
      <c r="A192" s="141" t="s">
        <v>49</v>
      </c>
      <c r="B192" s="140" t="s">
        <v>657</v>
      </c>
      <c r="C192" s="140"/>
      <c r="D192" s="140"/>
      <c r="E192" s="140"/>
      <c r="F192" s="140"/>
      <c r="G192" s="140"/>
      <c r="H192" s="140"/>
      <c r="I192" s="221"/>
      <c r="J192" s="221"/>
      <c r="K192" s="221"/>
      <c r="L192" s="221"/>
      <c r="M192" s="221"/>
      <c r="N192" s="221"/>
      <c r="O192" s="221"/>
      <c r="P192" s="221"/>
      <c r="Q192" s="221"/>
      <c r="R192" s="221"/>
      <c r="S192" s="221"/>
      <c r="T192" s="221"/>
      <c r="U192" s="221"/>
      <c r="V192" s="221"/>
      <c r="W192" s="221"/>
      <c r="X192" s="221"/>
      <c r="Y192" s="183"/>
      <c r="Z192" s="183"/>
      <c r="AA192" s="183"/>
      <c r="AB192" s="183"/>
      <c r="AC192" s="183"/>
      <c r="AD192" s="183"/>
      <c r="AE192" s="183"/>
      <c r="AF192" s="183"/>
      <c r="AG192" s="183"/>
      <c r="AH192" s="183"/>
      <c r="AI192" s="221"/>
      <c r="AJ192" s="221"/>
      <c r="AK192" s="221"/>
    </row>
    <row r="193" s="122" customFormat="1" ht="30" customHeight="1" spans="1:37">
      <c r="A193" s="141" t="s">
        <v>49</v>
      </c>
      <c r="B193" s="140" t="s">
        <v>658</v>
      </c>
      <c r="C193" s="140"/>
      <c r="D193" s="140"/>
      <c r="E193" s="140"/>
      <c r="F193" s="140"/>
      <c r="G193" s="140"/>
      <c r="H193" s="140"/>
      <c r="I193" s="221"/>
      <c r="J193" s="221"/>
      <c r="K193" s="221"/>
      <c r="L193" s="221"/>
      <c r="M193" s="221"/>
      <c r="N193" s="221"/>
      <c r="O193" s="221"/>
      <c r="P193" s="221"/>
      <c r="Q193" s="221"/>
      <c r="R193" s="221"/>
      <c r="S193" s="221"/>
      <c r="T193" s="221"/>
      <c r="U193" s="221"/>
      <c r="V193" s="221"/>
      <c r="W193" s="221"/>
      <c r="X193" s="221"/>
      <c r="Y193" s="183"/>
      <c r="Z193" s="183"/>
      <c r="AA193" s="183"/>
      <c r="AB193" s="183"/>
      <c r="AC193" s="183"/>
      <c r="AD193" s="183"/>
      <c r="AE193" s="183"/>
      <c r="AF193" s="183"/>
      <c r="AG193" s="183"/>
      <c r="AH193" s="183"/>
      <c r="AI193" s="221"/>
      <c r="AJ193" s="221"/>
      <c r="AK193" s="221"/>
    </row>
    <row r="194" s="122" customFormat="1" ht="30" customHeight="1" spans="1:37">
      <c r="A194" s="141" t="s">
        <v>49</v>
      </c>
      <c r="B194" s="140" t="s">
        <v>659</v>
      </c>
      <c r="C194" s="140"/>
      <c r="D194" s="140"/>
      <c r="E194" s="140"/>
      <c r="F194" s="140"/>
      <c r="G194" s="140"/>
      <c r="H194" s="140"/>
      <c r="I194" s="221"/>
      <c r="J194" s="221"/>
      <c r="K194" s="221"/>
      <c r="L194" s="221"/>
      <c r="M194" s="221"/>
      <c r="N194" s="221"/>
      <c r="O194" s="221"/>
      <c r="P194" s="221"/>
      <c r="Q194" s="221"/>
      <c r="R194" s="221"/>
      <c r="S194" s="221"/>
      <c r="T194" s="221"/>
      <c r="U194" s="221"/>
      <c r="V194" s="221"/>
      <c r="W194" s="221"/>
      <c r="X194" s="221"/>
      <c r="Y194" s="183"/>
      <c r="Z194" s="183"/>
      <c r="AA194" s="183"/>
      <c r="AB194" s="183"/>
      <c r="AC194" s="183"/>
      <c r="AD194" s="183"/>
      <c r="AE194" s="183"/>
      <c r="AF194" s="183"/>
      <c r="AG194" s="183"/>
      <c r="AH194" s="183"/>
      <c r="AI194" s="221"/>
      <c r="AJ194" s="221"/>
      <c r="AK194" s="221"/>
    </row>
    <row r="195" s="122" customFormat="1" ht="30" customHeight="1" spans="1:37">
      <c r="A195" s="231" t="s">
        <v>47</v>
      </c>
      <c r="B195" s="140" t="s">
        <v>660</v>
      </c>
      <c r="C195" s="140"/>
      <c r="D195" s="140"/>
      <c r="E195" s="140"/>
      <c r="F195" s="140"/>
      <c r="G195" s="140"/>
      <c r="H195" s="140"/>
      <c r="I195" s="221"/>
      <c r="J195" s="221"/>
      <c r="K195" s="221"/>
      <c r="L195" s="221"/>
      <c r="M195" s="221"/>
      <c r="N195" s="221"/>
      <c r="O195" s="221"/>
      <c r="P195" s="221"/>
      <c r="Q195" s="221"/>
      <c r="R195" s="221"/>
      <c r="S195" s="221"/>
      <c r="T195" s="221"/>
      <c r="U195" s="221"/>
      <c r="V195" s="221"/>
      <c r="W195" s="221"/>
      <c r="X195" s="221"/>
      <c r="Y195" s="183"/>
      <c r="Z195" s="183"/>
      <c r="AA195" s="183"/>
      <c r="AB195" s="183"/>
      <c r="AC195" s="183"/>
      <c r="AD195" s="183"/>
      <c r="AE195" s="183"/>
      <c r="AF195" s="183"/>
      <c r="AG195" s="183"/>
      <c r="AH195" s="183"/>
      <c r="AI195" s="221"/>
      <c r="AJ195" s="221"/>
      <c r="AK195" s="221"/>
    </row>
    <row r="196" s="122" customFormat="1" ht="30" customHeight="1" spans="1:37">
      <c r="A196" s="141" t="s">
        <v>49</v>
      </c>
      <c r="B196" s="140" t="s">
        <v>661</v>
      </c>
      <c r="C196" s="140"/>
      <c r="D196" s="140"/>
      <c r="E196" s="140"/>
      <c r="F196" s="140"/>
      <c r="G196" s="140"/>
      <c r="H196" s="140"/>
      <c r="I196" s="221"/>
      <c r="J196" s="221"/>
      <c r="K196" s="221"/>
      <c r="L196" s="221"/>
      <c r="M196" s="221"/>
      <c r="N196" s="221"/>
      <c r="O196" s="221"/>
      <c r="P196" s="221"/>
      <c r="Q196" s="221"/>
      <c r="R196" s="221"/>
      <c r="S196" s="221"/>
      <c r="T196" s="221"/>
      <c r="U196" s="221"/>
      <c r="V196" s="221"/>
      <c r="W196" s="221"/>
      <c r="X196" s="221"/>
      <c r="Y196" s="183"/>
      <c r="Z196" s="183"/>
      <c r="AA196" s="183"/>
      <c r="AB196" s="183"/>
      <c r="AC196" s="183"/>
      <c r="AD196" s="183"/>
      <c r="AE196" s="183"/>
      <c r="AF196" s="183"/>
      <c r="AG196" s="183"/>
      <c r="AH196" s="183"/>
      <c r="AI196" s="221"/>
      <c r="AJ196" s="221"/>
      <c r="AK196" s="221"/>
    </row>
    <row r="197" s="122" customFormat="1" ht="30" customHeight="1" spans="1:37">
      <c r="A197" s="141" t="s">
        <v>49</v>
      </c>
      <c r="B197" s="140" t="s">
        <v>662</v>
      </c>
      <c r="C197" s="140"/>
      <c r="D197" s="140"/>
      <c r="E197" s="140"/>
      <c r="F197" s="140"/>
      <c r="G197" s="140"/>
      <c r="H197" s="140"/>
      <c r="I197" s="221"/>
      <c r="J197" s="221"/>
      <c r="K197" s="221"/>
      <c r="L197" s="221"/>
      <c r="M197" s="221"/>
      <c r="N197" s="221"/>
      <c r="O197" s="221"/>
      <c r="P197" s="221"/>
      <c r="Q197" s="221"/>
      <c r="R197" s="221"/>
      <c r="S197" s="221"/>
      <c r="T197" s="221"/>
      <c r="U197" s="221"/>
      <c r="V197" s="221"/>
      <c r="W197" s="221"/>
      <c r="X197" s="221"/>
      <c r="Y197" s="183"/>
      <c r="Z197" s="183"/>
      <c r="AA197" s="183"/>
      <c r="AB197" s="183"/>
      <c r="AC197" s="183"/>
      <c r="AD197" s="183"/>
      <c r="AE197" s="183"/>
      <c r="AF197" s="183"/>
      <c r="AG197" s="183"/>
      <c r="AH197" s="183"/>
      <c r="AI197" s="221"/>
      <c r="AJ197" s="221"/>
      <c r="AK197" s="221"/>
    </row>
    <row r="198" s="122" customFormat="1" ht="30" customHeight="1" spans="1:37">
      <c r="A198" s="141" t="s">
        <v>49</v>
      </c>
      <c r="B198" s="140" t="s">
        <v>663</v>
      </c>
      <c r="C198" s="140"/>
      <c r="D198" s="140"/>
      <c r="E198" s="140"/>
      <c r="F198" s="140"/>
      <c r="G198" s="140"/>
      <c r="H198" s="140"/>
      <c r="I198" s="221"/>
      <c r="J198" s="221"/>
      <c r="K198" s="221"/>
      <c r="L198" s="221"/>
      <c r="M198" s="221"/>
      <c r="N198" s="221"/>
      <c r="O198" s="221"/>
      <c r="P198" s="221"/>
      <c r="Q198" s="221"/>
      <c r="R198" s="221"/>
      <c r="S198" s="221"/>
      <c r="T198" s="221"/>
      <c r="U198" s="221"/>
      <c r="V198" s="221"/>
      <c r="W198" s="221"/>
      <c r="X198" s="221"/>
      <c r="Y198" s="183"/>
      <c r="Z198" s="183"/>
      <c r="AA198" s="183"/>
      <c r="AB198" s="183"/>
      <c r="AC198" s="183"/>
      <c r="AD198" s="183"/>
      <c r="AE198" s="183"/>
      <c r="AF198" s="183"/>
      <c r="AG198" s="183"/>
      <c r="AH198" s="183"/>
      <c r="AI198" s="221"/>
      <c r="AJ198" s="221"/>
      <c r="AK198" s="221"/>
    </row>
    <row r="199" s="122" customFormat="1" ht="30" customHeight="1" spans="1:37">
      <c r="A199" s="141" t="s">
        <v>49</v>
      </c>
      <c r="B199" s="140" t="s">
        <v>664</v>
      </c>
      <c r="C199" s="140"/>
      <c r="D199" s="140"/>
      <c r="E199" s="140"/>
      <c r="F199" s="140"/>
      <c r="G199" s="140"/>
      <c r="H199" s="140"/>
      <c r="I199" s="221"/>
      <c r="J199" s="221"/>
      <c r="K199" s="221"/>
      <c r="L199" s="221"/>
      <c r="M199" s="221"/>
      <c r="N199" s="221"/>
      <c r="O199" s="221"/>
      <c r="P199" s="221"/>
      <c r="Q199" s="221"/>
      <c r="R199" s="221"/>
      <c r="S199" s="221"/>
      <c r="T199" s="221"/>
      <c r="U199" s="221"/>
      <c r="V199" s="221"/>
      <c r="W199" s="221"/>
      <c r="X199" s="221"/>
      <c r="Y199" s="183"/>
      <c r="Z199" s="183"/>
      <c r="AA199" s="183"/>
      <c r="AB199" s="183"/>
      <c r="AC199" s="183"/>
      <c r="AD199" s="183"/>
      <c r="AE199" s="183"/>
      <c r="AF199" s="183"/>
      <c r="AG199" s="183"/>
      <c r="AH199" s="183"/>
      <c r="AI199" s="221"/>
      <c r="AJ199" s="221"/>
      <c r="AK199" s="221"/>
    </row>
    <row r="200" s="122" customFormat="1" ht="30" customHeight="1" spans="1:37">
      <c r="A200" s="141" t="s">
        <v>49</v>
      </c>
      <c r="B200" s="140" t="s">
        <v>665</v>
      </c>
      <c r="C200" s="140"/>
      <c r="D200" s="140"/>
      <c r="E200" s="140"/>
      <c r="F200" s="140"/>
      <c r="G200" s="140"/>
      <c r="H200" s="140"/>
      <c r="I200" s="221"/>
      <c r="J200" s="221"/>
      <c r="K200" s="221"/>
      <c r="L200" s="221"/>
      <c r="M200" s="221"/>
      <c r="N200" s="221"/>
      <c r="O200" s="221"/>
      <c r="P200" s="221"/>
      <c r="Q200" s="221"/>
      <c r="R200" s="221"/>
      <c r="S200" s="221"/>
      <c r="T200" s="221"/>
      <c r="U200" s="221"/>
      <c r="V200" s="221"/>
      <c r="W200" s="221"/>
      <c r="X200" s="221"/>
      <c r="Y200" s="183"/>
      <c r="Z200" s="183"/>
      <c r="AA200" s="183"/>
      <c r="AB200" s="183"/>
      <c r="AC200" s="183"/>
      <c r="AD200" s="183"/>
      <c r="AE200" s="183"/>
      <c r="AF200" s="183"/>
      <c r="AG200" s="183"/>
      <c r="AH200" s="183"/>
      <c r="AI200" s="221"/>
      <c r="AJ200" s="221"/>
      <c r="AK200" s="221"/>
    </row>
    <row r="201" s="122" customFormat="1" ht="30" customHeight="1" spans="1:37">
      <c r="A201" s="139" t="s">
        <v>45</v>
      </c>
      <c r="B201" s="140" t="s">
        <v>666</v>
      </c>
      <c r="C201" s="140"/>
      <c r="D201" s="140"/>
      <c r="E201" s="140"/>
      <c r="F201" s="140"/>
      <c r="G201" s="140"/>
      <c r="H201" s="140"/>
      <c r="I201" s="221"/>
      <c r="J201" s="221"/>
      <c r="K201" s="221"/>
      <c r="L201" s="221"/>
      <c r="M201" s="221"/>
      <c r="N201" s="221"/>
      <c r="O201" s="221"/>
      <c r="P201" s="221"/>
      <c r="Q201" s="221"/>
      <c r="R201" s="221"/>
      <c r="S201" s="221"/>
      <c r="T201" s="221"/>
      <c r="U201" s="221"/>
      <c r="V201" s="221"/>
      <c r="W201" s="221"/>
      <c r="X201" s="221"/>
      <c r="Y201" s="183"/>
      <c r="Z201" s="183"/>
      <c r="AA201" s="183"/>
      <c r="AB201" s="183"/>
      <c r="AC201" s="183"/>
      <c r="AD201" s="183"/>
      <c r="AE201" s="183"/>
      <c r="AF201" s="183"/>
      <c r="AG201" s="183"/>
      <c r="AH201" s="183"/>
      <c r="AI201" s="221"/>
      <c r="AJ201" s="221"/>
      <c r="AK201" s="221"/>
    </row>
    <row r="202" s="122" customFormat="1" ht="30" customHeight="1" spans="1:37">
      <c r="A202" s="231" t="s">
        <v>47</v>
      </c>
      <c r="B202" s="140" t="s">
        <v>667</v>
      </c>
      <c r="C202" s="140"/>
      <c r="D202" s="140"/>
      <c r="E202" s="140"/>
      <c r="F202" s="140"/>
      <c r="G202" s="140"/>
      <c r="H202" s="140"/>
      <c r="I202" s="221"/>
      <c r="J202" s="221"/>
      <c r="K202" s="221"/>
      <c r="L202" s="221"/>
      <c r="M202" s="221"/>
      <c r="N202" s="221"/>
      <c r="O202" s="221"/>
      <c r="P202" s="221"/>
      <c r="Q202" s="221"/>
      <c r="R202" s="221"/>
      <c r="S202" s="221"/>
      <c r="T202" s="221"/>
      <c r="U202" s="221"/>
      <c r="V202" s="221"/>
      <c r="W202" s="221"/>
      <c r="X202" s="221"/>
      <c r="Y202" s="183"/>
      <c r="Z202" s="183"/>
      <c r="AA202" s="183"/>
      <c r="AB202" s="183"/>
      <c r="AC202" s="183"/>
      <c r="AD202" s="183"/>
      <c r="AE202" s="183"/>
      <c r="AF202" s="183"/>
      <c r="AG202" s="183"/>
      <c r="AH202" s="183"/>
      <c r="AI202" s="221"/>
      <c r="AJ202" s="221"/>
      <c r="AK202" s="221"/>
    </row>
    <row r="203" s="122" customFormat="1" ht="30" customHeight="1" spans="1:37">
      <c r="A203" s="141" t="s">
        <v>49</v>
      </c>
      <c r="B203" s="140" t="s">
        <v>668</v>
      </c>
      <c r="C203" s="140"/>
      <c r="D203" s="140"/>
      <c r="E203" s="140"/>
      <c r="F203" s="140"/>
      <c r="G203" s="140"/>
      <c r="H203" s="140"/>
      <c r="I203" s="221"/>
      <c r="J203" s="221"/>
      <c r="K203" s="221"/>
      <c r="L203" s="221"/>
      <c r="M203" s="221"/>
      <c r="N203" s="221"/>
      <c r="O203" s="221"/>
      <c r="P203" s="221"/>
      <c r="Q203" s="221"/>
      <c r="R203" s="221"/>
      <c r="S203" s="221"/>
      <c r="T203" s="221"/>
      <c r="U203" s="221"/>
      <c r="V203" s="221"/>
      <c r="W203" s="221"/>
      <c r="X203" s="221"/>
      <c r="Y203" s="183"/>
      <c r="Z203" s="183"/>
      <c r="AA203" s="183"/>
      <c r="AB203" s="183"/>
      <c r="AC203" s="183"/>
      <c r="AD203" s="183"/>
      <c r="AE203" s="183"/>
      <c r="AF203" s="183"/>
      <c r="AG203" s="183"/>
      <c r="AH203" s="183"/>
      <c r="AI203" s="221"/>
      <c r="AJ203" s="221"/>
      <c r="AK203" s="221"/>
    </row>
    <row r="204" s="122" customFormat="1" ht="30" customHeight="1" spans="1:37">
      <c r="A204" s="141" t="s">
        <v>49</v>
      </c>
      <c r="B204" s="140" t="s">
        <v>669</v>
      </c>
      <c r="C204" s="140"/>
      <c r="D204" s="140"/>
      <c r="E204" s="140"/>
      <c r="F204" s="140"/>
      <c r="G204" s="140"/>
      <c r="H204" s="140"/>
      <c r="I204" s="221"/>
      <c r="J204" s="221"/>
      <c r="K204" s="221"/>
      <c r="L204" s="221"/>
      <c r="M204" s="221"/>
      <c r="N204" s="221"/>
      <c r="O204" s="221"/>
      <c r="P204" s="221"/>
      <c r="Q204" s="221"/>
      <c r="R204" s="221"/>
      <c r="S204" s="221"/>
      <c r="T204" s="221"/>
      <c r="U204" s="221"/>
      <c r="V204" s="221"/>
      <c r="W204" s="221"/>
      <c r="X204" s="221"/>
      <c r="Y204" s="183"/>
      <c r="Z204" s="183"/>
      <c r="AA204" s="183"/>
      <c r="AB204" s="183"/>
      <c r="AC204" s="183"/>
      <c r="AD204" s="183"/>
      <c r="AE204" s="183"/>
      <c r="AF204" s="183"/>
      <c r="AG204" s="183"/>
      <c r="AH204" s="183"/>
      <c r="AI204" s="221"/>
      <c r="AJ204" s="221"/>
      <c r="AK204" s="221"/>
    </row>
    <row r="205" s="122" customFormat="1" ht="30" customHeight="1" spans="1:37">
      <c r="A205" s="231" t="s">
        <v>47</v>
      </c>
      <c r="B205" s="140" t="s">
        <v>670</v>
      </c>
      <c r="C205" s="140"/>
      <c r="D205" s="140"/>
      <c r="E205" s="140"/>
      <c r="F205" s="140"/>
      <c r="G205" s="140"/>
      <c r="H205" s="140"/>
      <c r="I205" s="221"/>
      <c r="J205" s="221"/>
      <c r="K205" s="221"/>
      <c r="L205" s="221"/>
      <c r="M205" s="221"/>
      <c r="N205" s="221"/>
      <c r="O205" s="221"/>
      <c r="P205" s="221"/>
      <c r="Q205" s="221"/>
      <c r="R205" s="221"/>
      <c r="S205" s="221"/>
      <c r="T205" s="221"/>
      <c r="U205" s="221"/>
      <c r="V205" s="221"/>
      <c r="W205" s="221"/>
      <c r="X205" s="221"/>
      <c r="Y205" s="183"/>
      <c r="Z205" s="183"/>
      <c r="AA205" s="183"/>
      <c r="AB205" s="183"/>
      <c r="AC205" s="183"/>
      <c r="AD205" s="183"/>
      <c r="AE205" s="183"/>
      <c r="AF205" s="183"/>
      <c r="AG205" s="183"/>
      <c r="AH205" s="183"/>
      <c r="AI205" s="221"/>
      <c r="AJ205" s="221"/>
      <c r="AK205" s="221"/>
    </row>
    <row r="206" s="122" customFormat="1" ht="30" customHeight="1" spans="1:37">
      <c r="A206" s="141" t="s">
        <v>49</v>
      </c>
      <c r="B206" s="140" t="s">
        <v>671</v>
      </c>
      <c r="C206" s="140"/>
      <c r="D206" s="140"/>
      <c r="E206" s="140"/>
      <c r="F206" s="140"/>
      <c r="G206" s="140"/>
      <c r="H206" s="140"/>
      <c r="I206" s="221"/>
      <c r="J206" s="221"/>
      <c r="K206" s="221"/>
      <c r="L206" s="221"/>
      <c r="M206" s="221"/>
      <c r="N206" s="221"/>
      <c r="O206" s="221"/>
      <c r="P206" s="221"/>
      <c r="Q206" s="221"/>
      <c r="R206" s="221"/>
      <c r="S206" s="221"/>
      <c r="T206" s="221"/>
      <c r="U206" s="221"/>
      <c r="V206" s="221"/>
      <c r="W206" s="221"/>
      <c r="X206" s="221"/>
      <c r="Y206" s="183"/>
      <c r="Z206" s="183"/>
      <c r="AA206" s="183"/>
      <c r="AB206" s="183"/>
      <c r="AC206" s="183"/>
      <c r="AD206" s="183"/>
      <c r="AE206" s="183"/>
      <c r="AF206" s="183"/>
      <c r="AG206" s="183"/>
      <c r="AH206" s="183"/>
      <c r="AI206" s="221"/>
      <c r="AJ206" s="221"/>
      <c r="AK206" s="221"/>
    </row>
    <row r="207" s="122" customFormat="1" ht="30" customHeight="1" spans="1:37">
      <c r="A207" s="141" t="s">
        <v>49</v>
      </c>
      <c r="B207" s="140" t="s">
        <v>672</v>
      </c>
      <c r="C207" s="140"/>
      <c r="D207" s="140"/>
      <c r="E207" s="140"/>
      <c r="F207" s="140"/>
      <c r="G207" s="140"/>
      <c r="H207" s="140"/>
      <c r="I207" s="221"/>
      <c r="J207" s="221"/>
      <c r="K207" s="221"/>
      <c r="L207" s="221"/>
      <c r="M207" s="221"/>
      <c r="N207" s="221"/>
      <c r="O207" s="221"/>
      <c r="P207" s="221"/>
      <c r="Q207" s="221"/>
      <c r="R207" s="221"/>
      <c r="S207" s="221"/>
      <c r="T207" s="221"/>
      <c r="U207" s="221"/>
      <c r="V207" s="221"/>
      <c r="W207" s="221"/>
      <c r="X207" s="221"/>
      <c r="Y207" s="183"/>
      <c r="Z207" s="183"/>
      <c r="AA207" s="183"/>
      <c r="AB207" s="183"/>
      <c r="AC207" s="183"/>
      <c r="AD207" s="183"/>
      <c r="AE207" s="183"/>
      <c r="AF207" s="183"/>
      <c r="AG207" s="183"/>
      <c r="AH207" s="183"/>
      <c r="AI207" s="221"/>
      <c r="AJ207" s="221"/>
      <c r="AK207" s="221"/>
    </row>
    <row r="208" s="122" customFormat="1" ht="30" customHeight="1" spans="1:37">
      <c r="A208" s="141" t="s">
        <v>49</v>
      </c>
      <c r="B208" s="140" t="s">
        <v>673</v>
      </c>
      <c r="C208" s="140"/>
      <c r="D208" s="140"/>
      <c r="E208" s="140"/>
      <c r="F208" s="140"/>
      <c r="G208" s="140"/>
      <c r="H208" s="140"/>
      <c r="I208" s="221"/>
      <c r="J208" s="221"/>
      <c r="K208" s="221"/>
      <c r="L208" s="221"/>
      <c r="M208" s="221"/>
      <c r="N208" s="221"/>
      <c r="O208" s="221"/>
      <c r="P208" s="221"/>
      <c r="Q208" s="221"/>
      <c r="R208" s="221"/>
      <c r="S208" s="221"/>
      <c r="T208" s="221"/>
      <c r="U208" s="221"/>
      <c r="V208" s="221"/>
      <c r="W208" s="221"/>
      <c r="X208" s="221"/>
      <c r="Y208" s="183"/>
      <c r="Z208" s="183"/>
      <c r="AA208" s="183"/>
      <c r="AB208" s="183"/>
      <c r="AC208" s="183"/>
      <c r="AD208" s="183"/>
      <c r="AE208" s="183"/>
      <c r="AF208" s="183"/>
      <c r="AG208" s="183"/>
      <c r="AH208" s="183"/>
      <c r="AI208" s="221"/>
      <c r="AJ208" s="221"/>
      <c r="AK208" s="221"/>
    </row>
    <row r="209" s="122" customFormat="1" ht="30" customHeight="1" spans="1:37">
      <c r="A209" s="141" t="s">
        <v>49</v>
      </c>
      <c r="B209" s="140" t="s">
        <v>674</v>
      </c>
      <c r="C209" s="140"/>
      <c r="D209" s="140"/>
      <c r="E209" s="140"/>
      <c r="F209" s="140"/>
      <c r="G209" s="140"/>
      <c r="H209" s="140"/>
      <c r="I209" s="221"/>
      <c r="J209" s="221"/>
      <c r="K209" s="221"/>
      <c r="L209" s="221"/>
      <c r="M209" s="221"/>
      <c r="N209" s="221"/>
      <c r="O209" s="221"/>
      <c r="P209" s="221"/>
      <c r="Q209" s="221"/>
      <c r="R209" s="221"/>
      <c r="S209" s="221"/>
      <c r="T209" s="221"/>
      <c r="U209" s="221"/>
      <c r="V209" s="221"/>
      <c r="W209" s="221"/>
      <c r="X209" s="221"/>
      <c r="Y209" s="183"/>
      <c r="Z209" s="183"/>
      <c r="AA209" s="183"/>
      <c r="AB209" s="183"/>
      <c r="AC209" s="183"/>
      <c r="AD209" s="183"/>
      <c r="AE209" s="183"/>
      <c r="AF209" s="183"/>
      <c r="AG209" s="183"/>
      <c r="AH209" s="183"/>
      <c r="AI209" s="221"/>
      <c r="AJ209" s="221"/>
      <c r="AK209" s="221"/>
    </row>
    <row r="210" s="122" customFormat="1" ht="30" customHeight="1" spans="1:37">
      <c r="A210" s="139" t="s">
        <v>45</v>
      </c>
      <c r="B210" s="140" t="s">
        <v>675</v>
      </c>
      <c r="C210" s="140"/>
      <c r="D210" s="140"/>
      <c r="E210" s="140"/>
      <c r="F210" s="140"/>
      <c r="G210" s="140"/>
      <c r="H210" s="140"/>
      <c r="I210" s="221"/>
      <c r="J210" s="221"/>
      <c r="K210" s="221"/>
      <c r="L210" s="221"/>
      <c r="M210" s="221"/>
      <c r="N210" s="221"/>
      <c r="O210" s="221"/>
      <c r="P210" s="221"/>
      <c r="Q210" s="221"/>
      <c r="R210" s="221"/>
      <c r="S210" s="221"/>
      <c r="T210" s="221"/>
      <c r="U210" s="221"/>
      <c r="V210" s="221"/>
      <c r="W210" s="221"/>
      <c r="X210" s="221"/>
      <c r="Y210" s="183"/>
      <c r="Z210" s="183"/>
      <c r="AA210" s="183"/>
      <c r="AB210" s="183"/>
      <c r="AC210" s="183"/>
      <c r="AD210" s="183"/>
      <c r="AE210" s="183"/>
      <c r="AF210" s="183"/>
      <c r="AG210" s="183"/>
      <c r="AH210" s="183"/>
      <c r="AI210" s="221"/>
      <c r="AJ210" s="221"/>
      <c r="AK210" s="221"/>
    </row>
    <row r="211" s="122" customFormat="1" ht="30" customHeight="1" spans="1:37">
      <c r="A211" s="139" t="s">
        <v>47</v>
      </c>
      <c r="B211" s="140" t="s">
        <v>675</v>
      </c>
      <c r="C211" s="140"/>
      <c r="D211" s="140"/>
      <c r="E211" s="140"/>
      <c r="F211" s="140"/>
      <c r="G211" s="140"/>
      <c r="H211" s="140"/>
      <c r="I211" s="221"/>
      <c r="J211" s="221"/>
      <c r="K211" s="221"/>
      <c r="L211" s="221"/>
      <c r="M211" s="221"/>
      <c r="N211" s="221"/>
      <c r="O211" s="221"/>
      <c r="P211" s="221"/>
      <c r="Q211" s="221"/>
      <c r="R211" s="221"/>
      <c r="S211" s="221"/>
      <c r="T211" s="221"/>
      <c r="U211" s="221"/>
      <c r="V211" s="221"/>
      <c r="W211" s="221"/>
      <c r="X211" s="221"/>
      <c r="Y211" s="183"/>
      <c r="Z211" s="183"/>
      <c r="AA211" s="183"/>
      <c r="AB211" s="183"/>
      <c r="AC211" s="183"/>
      <c r="AD211" s="183"/>
      <c r="AE211" s="183"/>
      <c r="AF211" s="183"/>
      <c r="AG211" s="183"/>
      <c r="AH211" s="183"/>
      <c r="AI211" s="221"/>
      <c r="AJ211" s="221"/>
      <c r="AK211" s="221"/>
    </row>
    <row r="212" s="122" customFormat="1" ht="30" customHeight="1" spans="1:37">
      <c r="A212" s="139" t="s">
        <v>49</v>
      </c>
      <c r="B212" s="140" t="s">
        <v>675</v>
      </c>
      <c r="C212" s="140"/>
      <c r="D212" s="140"/>
      <c r="E212" s="140"/>
      <c r="F212" s="140"/>
      <c r="G212" s="140"/>
      <c r="H212" s="140"/>
      <c r="I212" s="221"/>
      <c r="J212" s="221"/>
      <c r="K212" s="221"/>
      <c r="L212" s="221"/>
      <c r="M212" s="221"/>
      <c r="N212" s="221"/>
      <c r="O212" s="221"/>
      <c r="P212" s="221"/>
      <c r="Q212" s="221"/>
      <c r="R212" s="221"/>
      <c r="S212" s="221"/>
      <c r="T212" s="221"/>
      <c r="U212" s="221"/>
      <c r="V212" s="221"/>
      <c r="W212" s="221"/>
      <c r="X212" s="221"/>
      <c r="Y212" s="183"/>
      <c r="Z212" s="183"/>
      <c r="AA212" s="183"/>
      <c r="AB212" s="183"/>
      <c r="AC212" s="183"/>
      <c r="AD212" s="183"/>
      <c r="AE212" s="183"/>
      <c r="AF212" s="183"/>
      <c r="AG212" s="183"/>
      <c r="AH212" s="183"/>
      <c r="AI212" s="221"/>
      <c r="AJ212" s="221"/>
      <c r="AK212" s="221"/>
    </row>
    <row r="213" s="122" customFormat="1" ht="30" customHeight="1" spans="1:37">
      <c r="A213" s="139" t="s">
        <v>45</v>
      </c>
      <c r="B213" s="140" t="s">
        <v>447</v>
      </c>
      <c r="C213" s="140"/>
      <c r="D213" s="140"/>
      <c r="E213" s="140"/>
      <c r="F213" s="140"/>
      <c r="G213" s="140"/>
      <c r="H213" s="140"/>
      <c r="I213" s="221"/>
      <c r="J213" s="221">
        <f t="shared" ref="I213:Q213" si="66">J214</f>
        <v>0</v>
      </c>
      <c r="K213" s="221">
        <f t="shared" si="66"/>
        <v>0</v>
      </c>
      <c r="L213" s="221">
        <f t="shared" si="66"/>
        <v>0</v>
      </c>
      <c r="M213" s="221">
        <f t="shared" si="66"/>
        <v>0</v>
      </c>
      <c r="N213" s="221">
        <f t="shared" si="66"/>
        <v>0</v>
      </c>
      <c r="O213" s="221">
        <f t="shared" si="66"/>
        <v>0</v>
      </c>
      <c r="P213" s="221">
        <f t="shared" si="66"/>
        <v>0</v>
      </c>
      <c r="Q213" s="221">
        <f t="shared" si="66"/>
        <v>1</v>
      </c>
      <c r="R213" s="221"/>
      <c r="S213" s="221"/>
      <c r="T213" s="221"/>
      <c r="U213" s="221"/>
      <c r="V213" s="221"/>
      <c r="W213" s="221"/>
      <c r="X213" s="221"/>
      <c r="Y213" s="183">
        <f t="shared" ref="Y213:AH213" si="67">Y214</f>
        <v>72.45</v>
      </c>
      <c r="Z213" s="183">
        <f t="shared" si="67"/>
        <v>72.45</v>
      </c>
      <c r="AA213" s="183">
        <f t="shared" si="67"/>
        <v>45.54</v>
      </c>
      <c r="AB213" s="183">
        <f t="shared" si="67"/>
        <v>0</v>
      </c>
      <c r="AC213" s="183">
        <f t="shared" si="67"/>
        <v>26.91</v>
      </c>
      <c r="AD213" s="183">
        <f t="shared" si="67"/>
        <v>0</v>
      </c>
      <c r="AE213" s="183">
        <f t="shared" si="67"/>
        <v>0</v>
      </c>
      <c r="AF213" s="183">
        <f t="shared" si="67"/>
        <v>0</v>
      </c>
      <c r="AG213" s="183">
        <f t="shared" si="67"/>
        <v>0</v>
      </c>
      <c r="AH213" s="183">
        <f t="shared" si="67"/>
        <v>0</v>
      </c>
      <c r="AI213" s="221"/>
      <c r="AJ213" s="221"/>
      <c r="AK213" s="221"/>
    </row>
    <row r="214" s="122" customFormat="1" ht="30" customHeight="1" spans="1:37">
      <c r="A214" s="139" t="s">
        <v>47</v>
      </c>
      <c r="B214" s="140" t="s">
        <v>447</v>
      </c>
      <c r="C214" s="140"/>
      <c r="D214" s="140"/>
      <c r="E214" s="140"/>
      <c r="F214" s="140"/>
      <c r="G214" s="140"/>
      <c r="H214" s="140"/>
      <c r="I214" s="221"/>
      <c r="J214" s="221">
        <f t="shared" ref="I214:Q214" si="68">J215+J216</f>
        <v>0</v>
      </c>
      <c r="K214" s="221">
        <f t="shared" si="68"/>
        <v>0</v>
      </c>
      <c r="L214" s="221">
        <f t="shared" si="68"/>
        <v>0</v>
      </c>
      <c r="M214" s="221">
        <f t="shared" si="68"/>
        <v>0</v>
      </c>
      <c r="N214" s="221">
        <f t="shared" si="68"/>
        <v>0</v>
      </c>
      <c r="O214" s="221">
        <f t="shared" si="68"/>
        <v>0</v>
      </c>
      <c r="P214" s="221">
        <f t="shared" si="68"/>
        <v>0</v>
      </c>
      <c r="Q214" s="221">
        <f t="shared" si="68"/>
        <v>1</v>
      </c>
      <c r="R214" s="221"/>
      <c r="S214" s="221"/>
      <c r="T214" s="221"/>
      <c r="U214" s="221"/>
      <c r="V214" s="221"/>
      <c r="W214" s="221"/>
      <c r="X214" s="221"/>
      <c r="Y214" s="183">
        <f t="shared" ref="Y214:AH214" si="69">Y215+Y216</f>
        <v>72.45</v>
      </c>
      <c r="Z214" s="183">
        <f t="shared" si="69"/>
        <v>72.45</v>
      </c>
      <c r="AA214" s="183">
        <f t="shared" si="69"/>
        <v>45.54</v>
      </c>
      <c r="AB214" s="183">
        <f t="shared" si="69"/>
        <v>0</v>
      </c>
      <c r="AC214" s="183">
        <f t="shared" si="69"/>
        <v>26.91</v>
      </c>
      <c r="AD214" s="183">
        <f t="shared" si="69"/>
        <v>0</v>
      </c>
      <c r="AE214" s="183">
        <f t="shared" si="69"/>
        <v>0</v>
      </c>
      <c r="AF214" s="183">
        <f t="shared" si="69"/>
        <v>0</v>
      </c>
      <c r="AG214" s="183">
        <f t="shared" si="69"/>
        <v>0</v>
      </c>
      <c r="AH214" s="183">
        <f t="shared" si="69"/>
        <v>0</v>
      </c>
      <c r="AI214" s="221"/>
      <c r="AJ214" s="221"/>
      <c r="AK214" s="221"/>
    </row>
    <row r="215" s="122" customFormat="1" ht="45" customHeight="1" spans="1:37">
      <c r="A215" s="141" t="s">
        <v>49</v>
      </c>
      <c r="B215" s="140" t="s">
        <v>676</v>
      </c>
      <c r="C215" s="140"/>
      <c r="D215" s="140"/>
      <c r="E215" s="140"/>
      <c r="F215" s="140"/>
      <c r="G215" s="140"/>
      <c r="H215" s="140"/>
      <c r="I215" s="221"/>
      <c r="J215" s="221"/>
      <c r="K215" s="221"/>
      <c r="L215" s="221"/>
      <c r="M215" s="221"/>
      <c r="N215" s="221"/>
      <c r="O215" s="221"/>
      <c r="P215" s="221"/>
      <c r="Q215" s="221"/>
      <c r="R215" s="221"/>
      <c r="S215" s="221"/>
      <c r="T215" s="221"/>
      <c r="U215" s="221"/>
      <c r="V215" s="221"/>
      <c r="W215" s="221"/>
      <c r="X215" s="221"/>
      <c r="Y215" s="183"/>
      <c r="Z215" s="183"/>
      <c r="AA215" s="183"/>
      <c r="AB215" s="183"/>
      <c r="AC215" s="183"/>
      <c r="AD215" s="183"/>
      <c r="AE215" s="183"/>
      <c r="AF215" s="183"/>
      <c r="AG215" s="183"/>
      <c r="AH215" s="183"/>
      <c r="AI215" s="221"/>
      <c r="AJ215" s="221"/>
      <c r="AK215" s="221"/>
    </row>
    <row r="216" s="122" customFormat="1" ht="30" customHeight="1" spans="1:37">
      <c r="A216" s="141" t="s">
        <v>49</v>
      </c>
      <c r="B216" s="140" t="s">
        <v>677</v>
      </c>
      <c r="C216" s="140"/>
      <c r="D216" s="140"/>
      <c r="E216" s="140"/>
      <c r="F216" s="140"/>
      <c r="G216" s="140"/>
      <c r="H216" s="140"/>
      <c r="I216" s="221">
        <f t="shared" ref="I216:Q216" si="70">SUM(I217)</f>
        <v>6900</v>
      </c>
      <c r="J216" s="221">
        <f t="shared" si="70"/>
        <v>0</v>
      </c>
      <c r="K216" s="221">
        <f t="shared" si="70"/>
        <v>0</v>
      </c>
      <c r="L216" s="221">
        <f t="shared" si="70"/>
        <v>0</v>
      </c>
      <c r="M216" s="221">
        <f t="shared" si="70"/>
        <v>0</v>
      </c>
      <c r="N216" s="221">
        <f t="shared" si="70"/>
        <v>0</v>
      </c>
      <c r="O216" s="221">
        <f t="shared" si="70"/>
        <v>0</v>
      </c>
      <c r="P216" s="221">
        <f t="shared" si="70"/>
        <v>0</v>
      </c>
      <c r="Q216" s="221">
        <f t="shared" si="70"/>
        <v>1</v>
      </c>
      <c r="R216" s="221"/>
      <c r="S216" s="221"/>
      <c r="T216" s="221"/>
      <c r="U216" s="221"/>
      <c r="V216" s="221"/>
      <c r="W216" s="221"/>
      <c r="X216" s="221"/>
      <c r="Y216" s="183">
        <f t="shared" ref="Y216:AH216" si="71">SUM(Y217)</f>
        <v>72.45</v>
      </c>
      <c r="Z216" s="183">
        <f t="shared" si="71"/>
        <v>72.45</v>
      </c>
      <c r="AA216" s="183">
        <f t="shared" si="71"/>
        <v>45.54</v>
      </c>
      <c r="AB216" s="183">
        <f t="shared" si="71"/>
        <v>0</v>
      </c>
      <c r="AC216" s="183">
        <f t="shared" si="71"/>
        <v>26.91</v>
      </c>
      <c r="AD216" s="183">
        <f t="shared" si="71"/>
        <v>0</v>
      </c>
      <c r="AE216" s="183">
        <f t="shared" si="71"/>
        <v>0</v>
      </c>
      <c r="AF216" s="183">
        <f t="shared" si="71"/>
        <v>0</v>
      </c>
      <c r="AG216" s="183">
        <f t="shared" si="71"/>
        <v>0</v>
      </c>
      <c r="AH216" s="183">
        <f t="shared" si="71"/>
        <v>0</v>
      </c>
      <c r="AI216" s="221"/>
      <c r="AJ216" s="221"/>
      <c r="AK216" s="221"/>
    </row>
    <row r="217" s="126" customFormat="1" ht="233" customHeight="1" spans="1:37">
      <c r="A217" s="162">
        <f>MAX($A$11:A216)+1</f>
        <v>87</v>
      </c>
      <c r="B217" s="147" t="s">
        <v>678</v>
      </c>
      <c r="C217" s="147">
        <v>2023</v>
      </c>
      <c r="D217" s="150" t="s">
        <v>679</v>
      </c>
      <c r="E217" s="180" t="s">
        <v>56</v>
      </c>
      <c r="F217" s="169" t="s">
        <v>271</v>
      </c>
      <c r="G217" s="169" t="s">
        <v>246</v>
      </c>
      <c r="H217" s="169" t="s">
        <v>680</v>
      </c>
      <c r="I217" s="157">
        <v>6900</v>
      </c>
      <c r="J217" s="157"/>
      <c r="K217" s="157"/>
      <c r="L217" s="157"/>
      <c r="M217" s="157"/>
      <c r="N217" s="157"/>
      <c r="O217" s="157"/>
      <c r="P217" s="157"/>
      <c r="Q217" s="157">
        <v>1</v>
      </c>
      <c r="R217" s="157">
        <v>6900</v>
      </c>
      <c r="S217" s="157">
        <v>28900</v>
      </c>
      <c r="T217" s="169" t="s">
        <v>681</v>
      </c>
      <c r="U217" s="169" t="s">
        <v>682</v>
      </c>
      <c r="V217" s="169" t="s">
        <v>681</v>
      </c>
      <c r="W217" s="169" t="s">
        <v>682</v>
      </c>
      <c r="X217" s="169" t="s">
        <v>683</v>
      </c>
      <c r="Y217" s="188">
        <v>72.45</v>
      </c>
      <c r="Z217" s="188">
        <v>72.45</v>
      </c>
      <c r="AA217" s="188">
        <v>45.54</v>
      </c>
      <c r="AB217" s="157"/>
      <c r="AC217" s="157">
        <v>26.91</v>
      </c>
      <c r="AD217" s="157"/>
      <c r="AE217" s="157"/>
      <c r="AF217" s="157"/>
      <c r="AG217" s="157"/>
      <c r="AH217" s="157"/>
      <c r="AI217" s="240" t="s">
        <v>684</v>
      </c>
      <c r="AJ217" s="240" t="s">
        <v>685</v>
      </c>
      <c r="AK217" s="240"/>
    </row>
    <row r="218" s="122" customFormat="1" ht="30" customHeight="1" spans="1:37">
      <c r="A218" s="141" t="s">
        <v>49</v>
      </c>
      <c r="B218" s="140" t="s">
        <v>686</v>
      </c>
      <c r="C218" s="140"/>
      <c r="D218" s="140"/>
      <c r="E218" s="140"/>
      <c r="F218" s="140"/>
      <c r="G218" s="140"/>
      <c r="H218" s="140"/>
      <c r="I218" s="221"/>
      <c r="J218" s="221"/>
      <c r="K218" s="221"/>
      <c r="L218" s="221"/>
      <c r="M218" s="221"/>
      <c r="N218" s="221"/>
      <c r="O218" s="221"/>
      <c r="P218" s="221"/>
      <c r="Q218" s="221"/>
      <c r="R218" s="221"/>
      <c r="S218" s="221"/>
      <c r="T218" s="221"/>
      <c r="U218" s="221"/>
      <c r="V218" s="221"/>
      <c r="W218" s="221"/>
      <c r="X218" s="221"/>
      <c r="Y218" s="183"/>
      <c r="Z218" s="183"/>
      <c r="AA218" s="183"/>
      <c r="AB218" s="183"/>
      <c r="AC218" s="183"/>
      <c r="AD218" s="183"/>
      <c r="AE218" s="183"/>
      <c r="AF218" s="183"/>
      <c r="AG218" s="183"/>
      <c r="AH218" s="183"/>
      <c r="AI218" s="221"/>
      <c r="AJ218" s="221"/>
      <c r="AK218" s="221"/>
    </row>
  </sheetData>
  <autoFilter ref="A6:AK218">
    <extLst/>
  </autoFilter>
  <mergeCells count="168">
    <mergeCell ref="A1:D1"/>
    <mergeCell ref="A2:AJ2"/>
    <mergeCell ref="J3:Q3"/>
    <mergeCell ref="R3:S3"/>
    <mergeCell ref="T3:X3"/>
    <mergeCell ref="Y3:AH3"/>
    <mergeCell ref="B6:H6"/>
    <mergeCell ref="B7:H7"/>
    <mergeCell ref="B8:H8"/>
    <mergeCell ref="B9:H9"/>
    <mergeCell ref="B10:H10"/>
    <mergeCell ref="B11:H11"/>
    <mergeCell ref="B36:H36"/>
    <mergeCell ref="B37:H37"/>
    <mergeCell ref="B46:H46"/>
    <mergeCell ref="B48:H48"/>
    <mergeCell ref="B53:H53"/>
    <mergeCell ref="B56:H56"/>
    <mergeCell ref="B57:H57"/>
    <mergeCell ref="B58:H58"/>
    <mergeCell ref="B59:H59"/>
    <mergeCell ref="B62:H62"/>
    <mergeCell ref="B63:H63"/>
    <mergeCell ref="B64:H64"/>
    <mergeCell ref="B65:H65"/>
    <mergeCell ref="B66:H66"/>
    <mergeCell ref="B67:H67"/>
    <mergeCell ref="B68:H68"/>
    <mergeCell ref="B69:H69"/>
    <mergeCell ref="B70:H70"/>
    <mergeCell ref="B73:H73"/>
    <mergeCell ref="B74:H74"/>
    <mergeCell ref="B75:H75"/>
    <mergeCell ref="B76:H76"/>
    <mergeCell ref="B77:H77"/>
    <mergeCell ref="B78:H78"/>
    <mergeCell ref="B87:H87"/>
    <mergeCell ref="B88:H88"/>
    <mergeCell ref="B94:H94"/>
    <mergeCell ref="B95:H95"/>
    <mergeCell ref="B96:H96"/>
    <mergeCell ref="B97:H97"/>
    <mergeCell ref="B98:H98"/>
    <mergeCell ref="B99:H99"/>
    <mergeCell ref="B100:H100"/>
    <mergeCell ref="B102:H102"/>
    <mergeCell ref="B103:H103"/>
    <mergeCell ref="B104:H104"/>
    <mergeCell ref="B105:H105"/>
    <mergeCell ref="B106:H106"/>
    <mergeCell ref="B107:H107"/>
    <mergeCell ref="B108:H108"/>
    <mergeCell ref="B109:H109"/>
    <mergeCell ref="B110:H110"/>
    <mergeCell ref="B111:H111"/>
    <mergeCell ref="B112:H112"/>
    <mergeCell ref="B113:H113"/>
    <mergeCell ref="B114:H114"/>
    <mergeCell ref="B115:H115"/>
    <mergeCell ref="B116:H116"/>
    <mergeCell ref="B117:H117"/>
    <mergeCell ref="B118:H118"/>
    <mergeCell ref="B119:H119"/>
    <mergeCell ref="B120:H120"/>
    <mergeCell ref="B121:H121"/>
    <mergeCell ref="B122:H122"/>
    <mergeCell ref="B124:H124"/>
    <mergeCell ref="B125:H125"/>
    <mergeCell ref="B126:H126"/>
    <mergeCell ref="B127:H127"/>
    <mergeCell ref="B128:H128"/>
    <mergeCell ref="B138:H138"/>
    <mergeCell ref="B142:H142"/>
    <mergeCell ref="B143:H143"/>
    <mergeCell ref="B144:H144"/>
    <mergeCell ref="B145:H145"/>
    <mergeCell ref="B146:H146"/>
    <mergeCell ref="B153:H153"/>
    <mergeCell ref="B154:H154"/>
    <mergeCell ref="B155:H155"/>
    <mergeCell ref="B156:H156"/>
    <mergeCell ref="B157:H157"/>
    <mergeCell ref="B168:H168"/>
    <mergeCell ref="B169:H169"/>
    <mergeCell ref="B170:H170"/>
    <mergeCell ref="B171:H171"/>
    <mergeCell ref="B172:H172"/>
    <mergeCell ref="B173:H173"/>
    <mergeCell ref="B174:H174"/>
    <mergeCell ref="B175:H175"/>
    <mergeCell ref="B176:H176"/>
    <mergeCell ref="B177:H177"/>
    <mergeCell ref="B178:H178"/>
    <mergeCell ref="B179:H179"/>
    <mergeCell ref="B180:H180"/>
    <mergeCell ref="B181:H181"/>
    <mergeCell ref="B182:H182"/>
    <mergeCell ref="B183:H183"/>
    <mergeCell ref="B184:H184"/>
    <mergeCell ref="B186:H186"/>
    <mergeCell ref="B187:H187"/>
    <mergeCell ref="B188:H188"/>
    <mergeCell ref="B189:H189"/>
    <mergeCell ref="B190:H190"/>
    <mergeCell ref="B191:H191"/>
    <mergeCell ref="B192:H192"/>
    <mergeCell ref="B193:H193"/>
    <mergeCell ref="B194:H194"/>
    <mergeCell ref="B195:H195"/>
    <mergeCell ref="B196:H196"/>
    <mergeCell ref="B197:H197"/>
    <mergeCell ref="B198:H198"/>
    <mergeCell ref="B199:H199"/>
    <mergeCell ref="B200:H200"/>
    <mergeCell ref="B201:H201"/>
    <mergeCell ref="B202:H202"/>
    <mergeCell ref="B203:H203"/>
    <mergeCell ref="B204:H204"/>
    <mergeCell ref="B205:H205"/>
    <mergeCell ref="B206:H206"/>
    <mergeCell ref="B207:H207"/>
    <mergeCell ref="B208:H208"/>
    <mergeCell ref="B209:H209"/>
    <mergeCell ref="B210:H210"/>
    <mergeCell ref="B211:H211"/>
    <mergeCell ref="B212:H212"/>
    <mergeCell ref="B213:H213"/>
    <mergeCell ref="B214:H214"/>
    <mergeCell ref="B215:H215"/>
    <mergeCell ref="B216:H216"/>
    <mergeCell ref="B218:H218"/>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3:AI5"/>
    <mergeCell ref="AJ3:AJ5"/>
    <mergeCell ref="AK3:AK5"/>
  </mergeCells>
  <printOptions horizontalCentered="1"/>
  <pageMargins left="0.0784722222222222" right="0.0784722222222222" top="0.314583333333333" bottom="0.275" header="0.236111111111111" footer="0.196527777777778"/>
  <pageSetup paperSize="9" scale="2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6"/>
  <sheetViews>
    <sheetView workbookViewId="0">
      <selection activeCell="E12" sqref="E12"/>
    </sheetView>
  </sheetViews>
  <sheetFormatPr defaultColWidth="8.8" defaultRowHeight="18.75" outlineLevelCol="6"/>
  <cols>
    <col min="1" max="1" width="9.44166666666667" style="76" customWidth="1"/>
    <col min="2" max="2" width="36.2583333333333" style="77" customWidth="1"/>
    <col min="3" max="3" width="6.25833333333333" style="78" customWidth="1"/>
    <col min="4" max="4" width="10.7833333333333" style="79" customWidth="1"/>
    <col min="5" max="5" width="10.5583333333333" style="80" customWidth="1"/>
    <col min="6" max="6" width="11.5" style="81" customWidth="1"/>
    <col min="7" max="7" width="17.2583333333333" style="82" customWidth="1"/>
    <col min="8" max="16312" width="8.8" style="73"/>
    <col min="16313" max="16352" width="8.8" style="83"/>
    <col min="16353" max="16384" width="8.8" style="84"/>
  </cols>
  <sheetData>
    <row r="1" spans="1:1">
      <c r="A1" s="85" t="s">
        <v>687</v>
      </c>
    </row>
    <row r="2" s="73" customFormat="1" ht="36" customHeight="1" spans="1:7">
      <c r="A2" s="86" t="s">
        <v>688</v>
      </c>
      <c r="B2" s="86"/>
      <c r="C2" s="86"/>
      <c r="D2" s="86"/>
      <c r="E2" s="86"/>
      <c r="F2" s="86"/>
      <c r="G2" s="86"/>
    </row>
    <row r="3" s="74" customFormat="1" ht="21" customHeight="1" spans="1:7">
      <c r="A3" s="87" t="s">
        <v>3</v>
      </c>
      <c r="B3" s="87" t="s">
        <v>689</v>
      </c>
      <c r="C3" s="87" t="s">
        <v>690</v>
      </c>
      <c r="D3" s="88" t="s">
        <v>691</v>
      </c>
      <c r="E3" s="89"/>
      <c r="F3" s="90" t="s">
        <v>692</v>
      </c>
      <c r="G3" s="91"/>
    </row>
    <row r="4" s="74" customFormat="1" ht="35" customHeight="1" spans="1:7">
      <c r="A4" s="87"/>
      <c r="B4" s="87"/>
      <c r="C4" s="92"/>
      <c r="D4" s="87" t="s">
        <v>693</v>
      </c>
      <c r="E4" s="93" t="s">
        <v>694</v>
      </c>
      <c r="F4" s="90" t="s">
        <v>695</v>
      </c>
      <c r="G4" s="91" t="s">
        <v>696</v>
      </c>
    </row>
    <row r="5" s="75" customFormat="1" ht="23" customHeight="1" spans="1:7">
      <c r="A5" s="30" t="s">
        <v>44</v>
      </c>
      <c r="B5" s="31"/>
      <c r="C5" s="32">
        <v>88</v>
      </c>
      <c r="D5" s="94"/>
      <c r="E5" s="94"/>
      <c r="F5" s="30">
        <v>165182.049596</v>
      </c>
      <c r="G5" s="95">
        <f>F5/$F$5</f>
        <v>1</v>
      </c>
    </row>
    <row r="6" s="75" customFormat="1" ht="18" customHeight="1" spans="1:7">
      <c r="A6" s="63" t="s">
        <v>697</v>
      </c>
      <c r="B6" s="64" t="s">
        <v>46</v>
      </c>
      <c r="C6" s="65">
        <v>57</v>
      </c>
      <c r="D6" s="65"/>
      <c r="E6" s="65"/>
      <c r="F6" s="96">
        <v>133618.279596</v>
      </c>
      <c r="G6" s="97">
        <f>F6/$F$5</f>
        <v>0.808915253944371</v>
      </c>
    </row>
    <row r="7" s="75" customFormat="1" ht="18" customHeight="1" spans="1:7">
      <c r="A7" s="30" t="s">
        <v>698</v>
      </c>
      <c r="B7" s="31" t="s">
        <v>48</v>
      </c>
      <c r="C7" s="32">
        <v>41</v>
      </c>
      <c r="D7" s="32"/>
      <c r="E7" s="32"/>
      <c r="F7" s="98">
        <v>58088.279596</v>
      </c>
      <c r="G7" s="99">
        <f>F7/$F$5</f>
        <v>0.351662179625883</v>
      </c>
    </row>
    <row r="8" s="75" customFormat="1" ht="18" customHeight="1" spans="1:7">
      <c r="A8" s="30">
        <v>1</v>
      </c>
      <c r="B8" s="31" t="s">
        <v>50</v>
      </c>
      <c r="C8" s="32">
        <v>24</v>
      </c>
      <c r="D8" s="32"/>
      <c r="E8" s="32"/>
      <c r="F8" s="98">
        <v>34119.513596</v>
      </c>
      <c r="G8" s="99">
        <f>F8/$F$5</f>
        <v>0.206557030134019</v>
      </c>
    </row>
    <row r="9" s="75" customFormat="1" ht="18" customHeight="1" spans="1:7">
      <c r="A9" s="36" t="s">
        <v>699</v>
      </c>
      <c r="B9" s="31" t="s">
        <v>52</v>
      </c>
      <c r="C9" s="100"/>
      <c r="D9" s="33"/>
      <c r="E9" s="34"/>
      <c r="F9" s="101"/>
      <c r="G9" s="99">
        <f>F9/$F$5</f>
        <v>0</v>
      </c>
    </row>
    <row r="10" s="75" customFormat="1" ht="18" customHeight="1" spans="1:7">
      <c r="A10" s="36" t="s">
        <v>700</v>
      </c>
      <c r="B10" s="31" t="s">
        <v>53</v>
      </c>
      <c r="C10" s="100">
        <v>24</v>
      </c>
      <c r="D10" s="102" t="s">
        <v>701</v>
      </c>
      <c r="E10" s="33">
        <v>54107.8</v>
      </c>
      <c r="F10" s="98">
        <v>34119.513596</v>
      </c>
      <c r="G10" s="99">
        <f>F10/$F$5</f>
        <v>0.206557030134019</v>
      </c>
    </row>
    <row r="11" s="75" customFormat="1" ht="18" customHeight="1" spans="1:7">
      <c r="A11" s="30">
        <v>2</v>
      </c>
      <c r="B11" s="31" t="s">
        <v>189</v>
      </c>
      <c r="C11" s="32">
        <v>15</v>
      </c>
      <c r="D11" s="32"/>
      <c r="E11" s="32"/>
      <c r="F11" s="30">
        <v>21793</v>
      </c>
      <c r="G11" s="99">
        <f>F11/$F$5</f>
        <v>0.13193322188035</v>
      </c>
    </row>
    <row r="12" s="75" customFormat="1" ht="18" customHeight="1" spans="1:7">
      <c r="A12" s="36" t="s">
        <v>699</v>
      </c>
      <c r="B12" s="31" t="s">
        <v>190</v>
      </c>
      <c r="C12" s="100">
        <v>8</v>
      </c>
      <c r="D12" s="33" t="s">
        <v>702</v>
      </c>
      <c r="E12" s="34">
        <v>8253</v>
      </c>
      <c r="F12" s="30">
        <v>4338</v>
      </c>
      <c r="G12" s="99">
        <f>F12/$F$5</f>
        <v>0.0262619334885953</v>
      </c>
    </row>
    <row r="13" s="75" customFormat="1" ht="18" customHeight="1" spans="1:7">
      <c r="A13" s="36" t="s">
        <v>700</v>
      </c>
      <c r="B13" s="31" t="s">
        <v>251</v>
      </c>
      <c r="C13" s="100">
        <v>1</v>
      </c>
      <c r="D13" s="33" t="s">
        <v>703</v>
      </c>
      <c r="E13" s="34">
        <v>1</v>
      </c>
      <c r="F13" s="30">
        <v>191</v>
      </c>
      <c r="G13" s="99">
        <f>F13/$F$5</f>
        <v>0.00115629997609998</v>
      </c>
    </row>
    <row r="14" s="75" customFormat="1" ht="18" customHeight="1" spans="1:7">
      <c r="A14" s="36" t="s">
        <v>704</v>
      </c>
      <c r="B14" s="31" t="s">
        <v>261</v>
      </c>
      <c r="C14" s="100">
        <v>4</v>
      </c>
      <c r="D14" s="33" t="s">
        <v>705</v>
      </c>
      <c r="E14" s="34">
        <v>23</v>
      </c>
      <c r="F14" s="30">
        <v>16719</v>
      </c>
      <c r="G14" s="99">
        <f>F14/$F$5</f>
        <v>0.101215598431495</v>
      </c>
    </row>
    <row r="15" s="75" customFormat="1" ht="18" customHeight="1" spans="1:7">
      <c r="A15" s="36" t="s">
        <v>706</v>
      </c>
      <c r="B15" s="31" t="s">
        <v>288</v>
      </c>
      <c r="C15" s="100">
        <v>2</v>
      </c>
      <c r="D15" s="33" t="s">
        <v>705</v>
      </c>
      <c r="E15" s="34">
        <v>21</v>
      </c>
      <c r="F15" s="30">
        <v>545</v>
      </c>
      <c r="G15" s="99">
        <f>F15/$F$5</f>
        <v>0.00329938998415962</v>
      </c>
    </row>
    <row r="16" s="75" customFormat="1" ht="18" customHeight="1" spans="1:7">
      <c r="A16" s="30">
        <v>3</v>
      </c>
      <c r="B16" s="31" t="s">
        <v>302</v>
      </c>
      <c r="C16" s="100"/>
      <c r="D16" s="33"/>
      <c r="E16" s="34"/>
      <c r="F16" s="101"/>
      <c r="G16" s="99">
        <f>F16/$F$5</f>
        <v>0</v>
      </c>
    </row>
    <row r="17" s="75" customFormat="1" ht="18" customHeight="1" spans="1:7">
      <c r="A17" s="30">
        <v>4</v>
      </c>
      <c r="B17" s="31" t="s">
        <v>303</v>
      </c>
      <c r="C17" s="32">
        <v>2</v>
      </c>
      <c r="D17" s="33"/>
      <c r="E17" s="34"/>
      <c r="F17" s="30">
        <v>2175.766</v>
      </c>
      <c r="G17" s="99">
        <f>F17/$F$5</f>
        <v>0.0131719276115138</v>
      </c>
    </row>
    <row r="18" s="75" customFormat="1" ht="18" customHeight="1" spans="1:7">
      <c r="A18" s="36" t="s">
        <v>699</v>
      </c>
      <c r="B18" s="31" t="s">
        <v>304</v>
      </c>
      <c r="C18" s="100"/>
      <c r="D18" s="33"/>
      <c r="E18" s="34"/>
      <c r="F18" s="101"/>
      <c r="G18" s="99">
        <f>F18/$F$5</f>
        <v>0</v>
      </c>
    </row>
    <row r="19" s="75" customFormat="1" ht="18" customHeight="1" spans="1:7">
      <c r="A19" s="36" t="s">
        <v>700</v>
      </c>
      <c r="B19" s="31" t="s">
        <v>305</v>
      </c>
      <c r="C19" s="100">
        <v>2</v>
      </c>
      <c r="D19" s="33" t="s">
        <v>701</v>
      </c>
      <c r="E19" s="34">
        <v>53200</v>
      </c>
      <c r="F19" s="30">
        <v>2175.766</v>
      </c>
      <c r="G19" s="99">
        <f>F19/$F$5</f>
        <v>0.0131719276115138</v>
      </c>
    </row>
    <row r="20" s="75" customFormat="1" ht="18" customHeight="1" spans="1:7">
      <c r="A20" s="36" t="s">
        <v>704</v>
      </c>
      <c r="B20" s="31" t="s">
        <v>323</v>
      </c>
      <c r="C20" s="100"/>
      <c r="D20" s="33"/>
      <c r="E20" s="34"/>
      <c r="F20" s="101"/>
      <c r="G20" s="99">
        <f>F20/$F$5</f>
        <v>0</v>
      </c>
    </row>
    <row r="21" s="75" customFormat="1" ht="18" customHeight="1" spans="1:7">
      <c r="A21" s="36" t="s">
        <v>706</v>
      </c>
      <c r="B21" s="31" t="s">
        <v>324</v>
      </c>
      <c r="C21" s="100"/>
      <c r="D21" s="33"/>
      <c r="E21" s="34"/>
      <c r="F21" s="101"/>
      <c r="G21" s="99">
        <f>F21/$F$5</f>
        <v>0</v>
      </c>
    </row>
    <row r="22" s="75" customFormat="1" ht="18" customHeight="1" spans="1:7">
      <c r="A22" s="30">
        <v>5</v>
      </c>
      <c r="B22" s="31" t="s">
        <v>325</v>
      </c>
      <c r="C22" s="100"/>
      <c r="D22" s="33" t="s">
        <v>703</v>
      </c>
      <c r="E22" s="34"/>
      <c r="F22" s="30"/>
      <c r="G22" s="99">
        <f>F22/$F$5</f>
        <v>0</v>
      </c>
    </row>
    <row r="23" s="75" customFormat="1" ht="18" customHeight="1" spans="1:7">
      <c r="A23" s="30">
        <v>6</v>
      </c>
      <c r="B23" s="31" t="s">
        <v>326</v>
      </c>
      <c r="C23" s="100"/>
      <c r="D23" s="33"/>
      <c r="E23" s="34"/>
      <c r="F23" s="101"/>
      <c r="G23" s="99">
        <f>F23/$F$5</f>
        <v>0</v>
      </c>
    </row>
    <row r="24" s="75" customFormat="1" ht="18" customHeight="1" spans="1:7">
      <c r="A24" s="30">
        <v>7</v>
      </c>
      <c r="B24" s="37" t="s">
        <v>327</v>
      </c>
      <c r="C24" s="100"/>
      <c r="D24" s="33"/>
      <c r="E24" s="34"/>
      <c r="F24" s="101"/>
      <c r="G24" s="99">
        <f>F24/$F$5</f>
        <v>0</v>
      </c>
    </row>
    <row r="25" s="75" customFormat="1" ht="18" customHeight="1" spans="1:7">
      <c r="A25" s="30" t="s">
        <v>707</v>
      </c>
      <c r="B25" s="37" t="s">
        <v>328</v>
      </c>
      <c r="C25" s="32">
        <v>2</v>
      </c>
      <c r="D25" s="33"/>
      <c r="E25" s="34"/>
      <c r="F25" s="30">
        <v>408</v>
      </c>
      <c r="G25" s="99">
        <f>F25/$F$5</f>
        <v>0.00247000204318738</v>
      </c>
    </row>
    <row r="26" s="75" customFormat="1" ht="18" customHeight="1" spans="1:7">
      <c r="A26" s="30">
        <v>1</v>
      </c>
      <c r="B26" s="37" t="s">
        <v>329</v>
      </c>
      <c r="C26" s="100"/>
      <c r="D26" s="33"/>
      <c r="E26" s="34"/>
      <c r="F26" s="101"/>
      <c r="G26" s="99">
        <f>F26/$F$5</f>
        <v>0</v>
      </c>
    </row>
    <row r="27" s="75" customFormat="1" ht="18" customHeight="1" spans="1:7">
      <c r="A27" s="30">
        <v>2</v>
      </c>
      <c r="B27" s="39" t="s">
        <v>330</v>
      </c>
      <c r="C27" s="100"/>
      <c r="D27" s="33"/>
      <c r="E27" s="34"/>
      <c r="F27" s="101"/>
      <c r="G27" s="99">
        <f>F27/$F$5</f>
        <v>0</v>
      </c>
    </row>
    <row r="28" s="75" customFormat="1" ht="18" customHeight="1" spans="1:7">
      <c r="A28" s="30">
        <v>3</v>
      </c>
      <c r="B28" s="37" t="s">
        <v>331</v>
      </c>
      <c r="C28" s="100">
        <v>2</v>
      </c>
      <c r="D28" s="33" t="s">
        <v>708</v>
      </c>
      <c r="E28" s="34">
        <v>3400</v>
      </c>
      <c r="F28" s="30">
        <v>408</v>
      </c>
      <c r="G28" s="99">
        <f>F28/$F$5</f>
        <v>0.00247000204318738</v>
      </c>
    </row>
    <row r="29" s="75" customFormat="1" ht="18" customHeight="1" spans="1:7">
      <c r="A29" s="30">
        <v>4</v>
      </c>
      <c r="B29" s="37" t="s">
        <v>348</v>
      </c>
      <c r="C29" s="100"/>
      <c r="D29" s="33"/>
      <c r="E29" s="34"/>
      <c r="F29" s="101"/>
      <c r="G29" s="99">
        <f>F29/$F$5</f>
        <v>0</v>
      </c>
    </row>
    <row r="30" s="75" customFormat="1" ht="18" customHeight="1" spans="1:7">
      <c r="A30" s="30" t="s">
        <v>709</v>
      </c>
      <c r="B30" s="37" t="s">
        <v>349</v>
      </c>
      <c r="C30" s="32">
        <v>13</v>
      </c>
      <c r="D30" s="32"/>
      <c r="E30" s="32"/>
      <c r="F30" s="30">
        <v>74232</v>
      </c>
      <c r="G30" s="99">
        <f>F30/$F$5</f>
        <v>0.449395077622269</v>
      </c>
    </row>
    <row r="31" s="75" customFormat="1" ht="18" customHeight="1" spans="1:7">
      <c r="A31" s="30">
        <v>1</v>
      </c>
      <c r="B31" s="37" t="s">
        <v>350</v>
      </c>
      <c r="C31" s="32">
        <v>8</v>
      </c>
      <c r="D31" s="33"/>
      <c r="E31" s="34"/>
      <c r="F31" s="30">
        <v>4732</v>
      </c>
      <c r="G31" s="99">
        <f>F31/$F$5</f>
        <v>0.0286471805597125</v>
      </c>
    </row>
    <row r="32" s="75" customFormat="1" ht="18" customHeight="1" spans="1:7">
      <c r="A32" s="36" t="s">
        <v>699</v>
      </c>
      <c r="B32" s="37" t="s">
        <v>351</v>
      </c>
      <c r="C32" s="100"/>
      <c r="D32" s="33"/>
      <c r="E32" s="34"/>
      <c r="F32" s="101"/>
      <c r="G32" s="99">
        <f>F32/$F$5</f>
        <v>0</v>
      </c>
    </row>
    <row r="33" s="75" customFormat="1" ht="18" customHeight="1" spans="1:7">
      <c r="A33" s="36" t="s">
        <v>700</v>
      </c>
      <c r="B33" s="37" t="s">
        <v>352</v>
      </c>
      <c r="C33" s="100"/>
      <c r="D33" s="33" t="s">
        <v>710</v>
      </c>
      <c r="E33" s="34"/>
      <c r="F33" s="30"/>
      <c r="G33" s="99">
        <f>F33/$F$5</f>
        <v>0</v>
      </c>
    </row>
    <row r="34" s="75" customFormat="1" ht="18" customHeight="1" spans="1:7">
      <c r="A34" s="36" t="s">
        <v>704</v>
      </c>
      <c r="B34" s="37" t="s">
        <v>353</v>
      </c>
      <c r="C34" s="100">
        <v>8</v>
      </c>
      <c r="D34" s="33" t="s">
        <v>710</v>
      </c>
      <c r="E34" s="34">
        <v>38.7878</v>
      </c>
      <c r="F34" s="30">
        <v>4732</v>
      </c>
      <c r="G34" s="99">
        <f>F34/$F$5</f>
        <v>0.0286471805597125</v>
      </c>
    </row>
    <row r="35" s="75" customFormat="1" ht="18" customHeight="1" spans="1:7">
      <c r="A35" s="36" t="s">
        <v>706</v>
      </c>
      <c r="B35" s="37" t="s">
        <v>392</v>
      </c>
      <c r="C35" s="100"/>
      <c r="D35" s="33"/>
      <c r="E35" s="34"/>
      <c r="F35" s="101"/>
      <c r="G35" s="99">
        <f>F35/$F$5</f>
        <v>0</v>
      </c>
    </row>
    <row r="36" s="75" customFormat="1" ht="18" customHeight="1" spans="1:7">
      <c r="A36" s="30">
        <v>2</v>
      </c>
      <c r="B36" s="39" t="s">
        <v>393</v>
      </c>
      <c r="C36" s="100">
        <v>5</v>
      </c>
      <c r="D36" s="33" t="s">
        <v>703</v>
      </c>
      <c r="E36" s="34">
        <v>5</v>
      </c>
      <c r="F36" s="30">
        <v>69500</v>
      </c>
      <c r="G36" s="99">
        <f>F36/$F$5</f>
        <v>0.420747897062557</v>
      </c>
    </row>
    <row r="37" s="75" customFormat="1" ht="18" customHeight="1" spans="1:7">
      <c r="A37" s="30" t="s">
        <v>711</v>
      </c>
      <c r="B37" s="39" t="s">
        <v>427</v>
      </c>
      <c r="C37" s="32"/>
      <c r="D37" s="33"/>
      <c r="E37" s="34"/>
      <c r="F37" s="32"/>
      <c r="G37" s="99">
        <f>F37/$F$5</f>
        <v>0</v>
      </c>
    </row>
    <row r="38" s="75" customFormat="1" ht="18" customHeight="1" spans="1:7">
      <c r="A38" s="30">
        <v>1</v>
      </c>
      <c r="B38" s="39" t="s">
        <v>428</v>
      </c>
      <c r="C38" s="100"/>
      <c r="D38" s="33"/>
      <c r="E38" s="34"/>
      <c r="F38" s="101"/>
      <c r="G38" s="99">
        <f>F38/$F$5</f>
        <v>0</v>
      </c>
    </row>
    <row r="39" s="75" customFormat="1" ht="18" customHeight="1" spans="1:7">
      <c r="A39" s="30">
        <v>2</v>
      </c>
      <c r="B39" s="39" t="s">
        <v>429</v>
      </c>
      <c r="C39" s="100"/>
      <c r="D39" s="33"/>
      <c r="E39" s="34"/>
      <c r="F39" s="101"/>
      <c r="G39" s="99">
        <f>F39/$F$5</f>
        <v>0</v>
      </c>
    </row>
    <row r="40" s="75" customFormat="1" ht="18" customHeight="1" spans="1:7">
      <c r="A40" s="30">
        <v>3</v>
      </c>
      <c r="B40" s="39" t="s">
        <v>430</v>
      </c>
      <c r="C40" s="100"/>
      <c r="D40" s="33"/>
      <c r="E40" s="34"/>
      <c r="F40" s="101"/>
      <c r="G40" s="99">
        <f>F40/$F$5</f>
        <v>0</v>
      </c>
    </row>
    <row r="41" s="75" customFormat="1" ht="18" customHeight="1" spans="1:7">
      <c r="A41" s="30">
        <v>4</v>
      </c>
      <c r="B41" s="39" t="s">
        <v>431</v>
      </c>
      <c r="C41" s="100"/>
      <c r="D41" s="33"/>
      <c r="E41" s="34"/>
      <c r="F41" s="101"/>
      <c r="G41" s="99">
        <f>F41/$F$5</f>
        <v>0</v>
      </c>
    </row>
    <row r="42" s="75" customFormat="1" ht="18" customHeight="1" spans="1:7">
      <c r="A42" s="30" t="s">
        <v>712</v>
      </c>
      <c r="B42" s="39" t="s">
        <v>432</v>
      </c>
      <c r="C42" s="32">
        <v>1</v>
      </c>
      <c r="D42" s="33"/>
      <c r="E42" s="34"/>
      <c r="F42" s="30">
        <v>890</v>
      </c>
      <c r="G42" s="99">
        <f>F42/$F$5</f>
        <v>0.00538799465303131</v>
      </c>
    </row>
    <row r="43" s="75" customFormat="1" ht="18" customHeight="1" spans="1:7">
      <c r="A43" s="30">
        <v>1</v>
      </c>
      <c r="B43" s="37" t="s">
        <v>433</v>
      </c>
      <c r="C43" s="100">
        <v>1</v>
      </c>
      <c r="D43" s="33" t="s">
        <v>703</v>
      </c>
      <c r="E43" s="34">
        <v>1</v>
      </c>
      <c r="F43" s="30">
        <v>890</v>
      </c>
      <c r="G43" s="99">
        <f>F43/$F$5</f>
        <v>0.00538799465303131</v>
      </c>
    </row>
    <row r="44" s="75" customFormat="1" ht="18" customHeight="1" spans="1:7">
      <c r="A44" s="30">
        <v>2</v>
      </c>
      <c r="B44" s="37" t="s">
        <v>443</v>
      </c>
      <c r="C44" s="100"/>
      <c r="D44" s="33"/>
      <c r="E44" s="34"/>
      <c r="F44" s="101"/>
      <c r="G44" s="99">
        <f>F44/$F$5</f>
        <v>0</v>
      </c>
    </row>
    <row r="45" s="75" customFormat="1" ht="18" customHeight="1" spans="1:7">
      <c r="A45" s="30">
        <v>3</v>
      </c>
      <c r="B45" s="37" t="s">
        <v>444</v>
      </c>
      <c r="C45" s="100"/>
      <c r="D45" s="33"/>
      <c r="E45" s="34"/>
      <c r="F45" s="101"/>
      <c r="G45" s="99">
        <f>F45/$F$5</f>
        <v>0</v>
      </c>
    </row>
    <row r="46" s="75" customFormat="1" ht="18" customHeight="1" spans="1:7">
      <c r="A46" s="30">
        <v>4</v>
      </c>
      <c r="B46" s="37" t="s">
        <v>445</v>
      </c>
      <c r="C46" s="100"/>
      <c r="D46" s="33"/>
      <c r="E46" s="34"/>
      <c r="F46" s="101"/>
      <c r="G46" s="99">
        <f>F46/$F$5</f>
        <v>0</v>
      </c>
    </row>
    <row r="47" s="75" customFormat="1" ht="18" customHeight="1" spans="1:7">
      <c r="A47" s="30">
        <v>5</v>
      </c>
      <c r="B47" s="37" t="s">
        <v>446</v>
      </c>
      <c r="C47" s="100"/>
      <c r="D47" s="33"/>
      <c r="E47" s="34"/>
      <c r="F47" s="101"/>
      <c r="G47" s="99">
        <f>F47/$F$5</f>
        <v>0</v>
      </c>
    </row>
    <row r="48" s="75" customFormat="1" ht="18" customHeight="1" spans="1:7">
      <c r="A48" s="30">
        <v>6</v>
      </c>
      <c r="B48" s="37" t="s">
        <v>447</v>
      </c>
      <c r="C48" s="100"/>
      <c r="D48" s="33"/>
      <c r="E48" s="34"/>
      <c r="F48" s="101"/>
      <c r="G48" s="99">
        <f>F48/$F$5</f>
        <v>0</v>
      </c>
    </row>
    <row r="49" s="75" customFormat="1" ht="18" customHeight="1" spans="1:7">
      <c r="A49" s="63" t="s">
        <v>713</v>
      </c>
      <c r="B49" s="64" t="s">
        <v>448</v>
      </c>
      <c r="C49" s="65">
        <v>1</v>
      </c>
      <c r="D49" s="65"/>
      <c r="E49" s="65">
        <v>1000</v>
      </c>
      <c r="F49" s="65">
        <v>1200</v>
      </c>
      <c r="G49" s="97">
        <f>F49/$F$5</f>
        <v>0.0072647118917276</v>
      </c>
    </row>
    <row r="50" s="75" customFormat="1" ht="18" customHeight="1" spans="1:7">
      <c r="A50" s="63" t="s">
        <v>698</v>
      </c>
      <c r="B50" s="37" t="s">
        <v>449</v>
      </c>
      <c r="C50" s="65"/>
      <c r="D50" s="66"/>
      <c r="E50" s="103"/>
      <c r="F50" s="65"/>
      <c r="G50" s="97">
        <f>F50/$F$5</f>
        <v>0</v>
      </c>
    </row>
    <row r="51" s="75" customFormat="1" ht="18" customHeight="1" spans="1:7">
      <c r="A51" s="30">
        <v>1</v>
      </c>
      <c r="B51" s="37" t="s">
        <v>450</v>
      </c>
      <c r="C51" s="100"/>
      <c r="D51" s="33"/>
      <c r="E51" s="34"/>
      <c r="F51" s="101"/>
      <c r="G51" s="99">
        <f>F51/$F$5</f>
        <v>0</v>
      </c>
    </row>
    <row r="52" s="75" customFormat="1" ht="18" customHeight="1" spans="1:7">
      <c r="A52" s="30">
        <v>2</v>
      </c>
      <c r="B52" s="37" t="s">
        <v>451</v>
      </c>
      <c r="C52" s="100"/>
      <c r="D52" s="33"/>
      <c r="E52" s="34"/>
      <c r="F52" s="101"/>
      <c r="G52" s="99">
        <f>F52/$F$5</f>
        <v>0</v>
      </c>
    </row>
    <row r="53" s="75" customFormat="1" ht="18" customHeight="1" spans="1:7">
      <c r="A53" s="30" t="s">
        <v>707</v>
      </c>
      <c r="B53" s="37" t="s">
        <v>452</v>
      </c>
      <c r="C53" s="32"/>
      <c r="D53" s="32"/>
      <c r="E53" s="32"/>
      <c r="F53" s="32"/>
      <c r="G53" s="99"/>
    </row>
    <row r="54" s="75" customFormat="1" ht="18" customHeight="1" spans="1:7">
      <c r="A54" s="30">
        <v>1</v>
      </c>
      <c r="B54" s="37" t="s">
        <v>453</v>
      </c>
      <c r="C54" s="100"/>
      <c r="D54" s="33"/>
      <c r="E54" s="34"/>
      <c r="F54" s="101"/>
      <c r="G54" s="99"/>
    </row>
    <row r="55" s="75" customFormat="1" ht="18" customHeight="1" spans="1:7">
      <c r="A55" s="30">
        <v>2</v>
      </c>
      <c r="B55" s="37" t="s">
        <v>454</v>
      </c>
      <c r="C55" s="100"/>
      <c r="D55" s="33"/>
      <c r="E55" s="34"/>
      <c r="F55" s="101"/>
      <c r="G55" s="99">
        <f>F55/$F$5</f>
        <v>0</v>
      </c>
    </row>
    <row r="56" s="75" customFormat="1" ht="18" customHeight="1" spans="1:7">
      <c r="A56" s="30" t="s">
        <v>709</v>
      </c>
      <c r="B56" s="37" t="s">
        <v>455</v>
      </c>
      <c r="C56" s="32"/>
      <c r="D56" s="33"/>
      <c r="E56" s="34"/>
      <c r="F56" s="32"/>
      <c r="G56" s="99">
        <f>F56/$F$5</f>
        <v>0</v>
      </c>
    </row>
    <row r="57" s="75" customFormat="1" ht="18" customHeight="1" spans="1:7">
      <c r="A57" s="30">
        <v>1</v>
      </c>
      <c r="B57" s="37" t="s">
        <v>456</v>
      </c>
      <c r="C57" s="100"/>
      <c r="D57" s="33"/>
      <c r="E57" s="34"/>
      <c r="F57" s="101"/>
      <c r="G57" s="99">
        <f>F57/$F$5</f>
        <v>0</v>
      </c>
    </row>
    <row r="58" s="75" customFormat="1" ht="18" customHeight="1" spans="1:7">
      <c r="A58" s="30">
        <v>2</v>
      </c>
      <c r="B58" s="47" t="s">
        <v>457</v>
      </c>
      <c r="C58" s="100"/>
      <c r="D58" s="33"/>
      <c r="E58" s="34"/>
      <c r="F58" s="101"/>
      <c r="G58" s="99">
        <f>F58/$F$5</f>
        <v>0</v>
      </c>
    </row>
    <row r="59" s="75" customFormat="1" ht="18" customHeight="1" spans="1:7">
      <c r="A59" s="30" t="s">
        <v>711</v>
      </c>
      <c r="B59" s="47" t="s">
        <v>458</v>
      </c>
      <c r="C59" s="32"/>
      <c r="D59" s="33"/>
      <c r="E59" s="34"/>
      <c r="F59" s="32"/>
      <c r="G59" s="99">
        <f>F59/$F$5</f>
        <v>0</v>
      </c>
    </row>
    <row r="60" s="75" customFormat="1" ht="18" customHeight="1" spans="1:7">
      <c r="A60" s="30">
        <v>1</v>
      </c>
      <c r="B60" s="47" t="s">
        <v>459</v>
      </c>
      <c r="C60" s="100"/>
      <c r="D60" s="33"/>
      <c r="E60" s="34"/>
      <c r="F60" s="101"/>
      <c r="G60" s="99">
        <f>F60/$F$5</f>
        <v>0</v>
      </c>
    </row>
    <row r="61" s="75" customFormat="1" ht="18" customHeight="1" spans="1:7">
      <c r="A61" s="30">
        <v>2</v>
      </c>
      <c r="B61" s="47" t="s">
        <v>460</v>
      </c>
      <c r="C61" s="100"/>
      <c r="D61" s="33"/>
      <c r="E61" s="34"/>
      <c r="F61" s="101"/>
      <c r="G61" s="99">
        <f>F61/$F$5</f>
        <v>0</v>
      </c>
    </row>
    <row r="62" s="75" customFormat="1" ht="18" customHeight="1" spans="1:7">
      <c r="A62" s="30">
        <v>3</v>
      </c>
      <c r="B62" s="47" t="s">
        <v>461</v>
      </c>
      <c r="C62" s="100"/>
      <c r="D62" s="33"/>
      <c r="E62" s="34"/>
      <c r="F62" s="101"/>
      <c r="G62" s="99">
        <f>F62/$F$5</f>
        <v>0</v>
      </c>
    </row>
    <row r="63" s="75" customFormat="1" ht="18" customHeight="1" spans="1:7">
      <c r="A63" s="30" t="s">
        <v>714</v>
      </c>
      <c r="B63" s="39" t="s">
        <v>462</v>
      </c>
      <c r="C63" s="32">
        <v>1</v>
      </c>
      <c r="D63" s="33"/>
      <c r="E63" s="34">
        <v>1000</v>
      </c>
      <c r="F63" s="32">
        <v>1200</v>
      </c>
      <c r="G63" s="99">
        <f>F63/$F$5</f>
        <v>0.0072647118917276</v>
      </c>
    </row>
    <row r="64" s="75" customFormat="1" ht="18" customHeight="1" spans="1:7">
      <c r="A64" s="30">
        <v>1</v>
      </c>
      <c r="B64" s="39" t="s">
        <v>462</v>
      </c>
      <c r="C64" s="100">
        <v>1</v>
      </c>
      <c r="D64" s="33" t="s">
        <v>715</v>
      </c>
      <c r="E64" s="34">
        <v>1000</v>
      </c>
      <c r="F64" s="101">
        <v>1200</v>
      </c>
      <c r="G64" s="99">
        <f>F64/$F$5</f>
        <v>0.0072647118917276</v>
      </c>
    </row>
    <row r="65" s="74" customFormat="1" ht="18" customHeight="1" spans="1:7">
      <c r="A65" s="63" t="s">
        <v>716</v>
      </c>
      <c r="B65" s="64" t="s">
        <v>470</v>
      </c>
      <c r="C65" s="65">
        <v>28</v>
      </c>
      <c r="D65" s="65"/>
      <c r="E65" s="65"/>
      <c r="F65" s="63">
        <v>27876.92</v>
      </c>
      <c r="G65" s="97">
        <f>F65/$F$5</f>
        <v>0.168764826857283</v>
      </c>
    </row>
    <row r="66" s="74" customFormat="1" ht="18" customHeight="1" spans="1:7">
      <c r="A66" s="63" t="s">
        <v>698</v>
      </c>
      <c r="B66" s="64" t="s">
        <v>471</v>
      </c>
      <c r="C66" s="65">
        <v>18</v>
      </c>
      <c r="D66" s="65"/>
      <c r="E66" s="65"/>
      <c r="F66" s="63">
        <v>18036.92</v>
      </c>
      <c r="G66" s="97">
        <f>F66/$F$5</f>
        <v>0.109194189345116</v>
      </c>
    </row>
    <row r="67" s="73" customFormat="1" ht="18" customHeight="1" spans="1:7">
      <c r="A67" s="30">
        <v>1</v>
      </c>
      <c r="B67" s="47" t="s">
        <v>472</v>
      </c>
      <c r="C67" s="100"/>
      <c r="D67" s="33"/>
      <c r="E67" s="54"/>
      <c r="F67" s="101"/>
      <c r="G67" s="99">
        <f>F67/$F$5</f>
        <v>0</v>
      </c>
    </row>
    <row r="68" s="73" customFormat="1" ht="18" customHeight="1" spans="1:7">
      <c r="A68" s="30">
        <v>2</v>
      </c>
      <c r="B68" s="55" t="s">
        <v>473</v>
      </c>
      <c r="C68" s="100"/>
      <c r="D68" s="33"/>
      <c r="E68" s="54"/>
      <c r="F68" s="101"/>
      <c r="G68" s="99">
        <f>F68/$F$5</f>
        <v>0</v>
      </c>
    </row>
    <row r="69" s="73" customFormat="1" ht="18" customHeight="1" spans="1:7">
      <c r="A69" s="30">
        <v>3</v>
      </c>
      <c r="B69" s="37" t="s">
        <v>474</v>
      </c>
      <c r="C69" s="100">
        <v>9</v>
      </c>
      <c r="D69" s="104" t="s">
        <v>710</v>
      </c>
      <c r="E69" s="54">
        <v>81.48</v>
      </c>
      <c r="F69" s="30">
        <v>6412</v>
      </c>
      <c r="G69" s="99">
        <f>F69/$F$5</f>
        <v>0.0388177772081312</v>
      </c>
    </row>
    <row r="70" s="73" customFormat="1" ht="18" customHeight="1" spans="1:7">
      <c r="A70" s="30">
        <v>4</v>
      </c>
      <c r="B70" s="37" t="s">
        <v>510</v>
      </c>
      <c r="C70" s="100">
        <v>3</v>
      </c>
      <c r="D70" s="104" t="s">
        <v>710</v>
      </c>
      <c r="E70" s="33">
        <v>39.357</v>
      </c>
      <c r="F70" s="30">
        <v>2270.19</v>
      </c>
      <c r="G70" s="99">
        <f>F70/$F$5</f>
        <v>0.0137435635745676</v>
      </c>
    </row>
    <row r="71" s="73" customFormat="1" ht="28" customHeight="1" spans="1:7">
      <c r="A71" s="30">
        <v>5</v>
      </c>
      <c r="B71" s="56" t="s">
        <v>527</v>
      </c>
      <c r="C71" s="100"/>
      <c r="D71" s="33"/>
      <c r="E71" s="54"/>
      <c r="F71" s="101"/>
      <c r="G71" s="99">
        <f>F71/$F$5</f>
        <v>0</v>
      </c>
    </row>
    <row r="72" s="73" customFormat="1" ht="28" customHeight="1" spans="1:7">
      <c r="A72" s="30">
        <v>6</v>
      </c>
      <c r="B72" s="37" t="s">
        <v>528</v>
      </c>
      <c r="C72" s="100"/>
      <c r="D72" s="33"/>
      <c r="E72" s="54"/>
      <c r="F72" s="101"/>
      <c r="G72" s="99">
        <f>F72/$F$5</f>
        <v>0</v>
      </c>
    </row>
    <row r="73" s="73" customFormat="1" ht="28" customHeight="1" spans="1:7">
      <c r="A73" s="30">
        <v>7</v>
      </c>
      <c r="B73" s="57" t="s">
        <v>529</v>
      </c>
      <c r="C73" s="100"/>
      <c r="D73" s="33"/>
      <c r="E73" s="54"/>
      <c r="F73" s="101"/>
      <c r="G73" s="99">
        <f>F73/$F$5</f>
        <v>0</v>
      </c>
    </row>
    <row r="74" s="73" customFormat="1" ht="28" customHeight="1" spans="1:7">
      <c r="A74" s="30">
        <v>8</v>
      </c>
      <c r="B74" s="47" t="s">
        <v>530</v>
      </c>
      <c r="C74" s="100"/>
      <c r="D74" s="33"/>
      <c r="E74" s="54"/>
      <c r="F74" s="101"/>
      <c r="G74" s="99">
        <f>F74/$F$5</f>
        <v>0</v>
      </c>
    </row>
    <row r="75" s="73" customFormat="1" ht="21" customHeight="1" spans="1:7">
      <c r="A75" s="30">
        <v>9</v>
      </c>
      <c r="B75" s="47" t="s">
        <v>447</v>
      </c>
      <c r="C75" s="100">
        <v>6</v>
      </c>
      <c r="D75" s="33" t="s">
        <v>717</v>
      </c>
      <c r="E75" s="54">
        <v>9.859</v>
      </c>
      <c r="F75" s="30">
        <v>9354.73</v>
      </c>
      <c r="G75" s="99">
        <f>F75/$F$5</f>
        <v>0.0566328485624175</v>
      </c>
    </row>
    <row r="76" s="73" customFormat="1" ht="21" customHeight="1" spans="1:7">
      <c r="A76" s="105" t="s">
        <v>707</v>
      </c>
      <c r="B76" s="64" t="s">
        <v>557</v>
      </c>
      <c r="C76" s="105">
        <v>10</v>
      </c>
      <c r="D76" s="105"/>
      <c r="E76" s="105"/>
      <c r="F76" s="105">
        <v>9840</v>
      </c>
      <c r="G76" s="106">
        <f>F76/$F$5</f>
        <v>0.0595706375121663</v>
      </c>
    </row>
    <row r="77" s="73" customFormat="1" ht="21" customHeight="1" spans="1:7">
      <c r="A77" s="30">
        <v>1</v>
      </c>
      <c r="B77" s="37" t="s">
        <v>558</v>
      </c>
      <c r="C77" s="100"/>
      <c r="D77" s="33"/>
      <c r="E77" s="54"/>
      <c r="F77" s="101"/>
      <c r="G77" s="99">
        <f>F77/$F$5</f>
        <v>0</v>
      </c>
    </row>
    <row r="78" s="73" customFormat="1" ht="21" customHeight="1" spans="1:7">
      <c r="A78" s="30">
        <v>2</v>
      </c>
      <c r="B78" s="37" t="s">
        <v>559</v>
      </c>
      <c r="C78" s="100"/>
      <c r="D78" s="33"/>
      <c r="E78" s="54"/>
      <c r="F78" s="101"/>
      <c r="G78" s="99">
        <f>F78/$F$5</f>
        <v>0</v>
      </c>
    </row>
    <row r="79" s="73" customFormat="1" ht="21" customHeight="1" spans="1:7">
      <c r="A79" s="30">
        <v>3</v>
      </c>
      <c r="B79" s="37" t="s">
        <v>560</v>
      </c>
      <c r="C79" s="100"/>
      <c r="D79" s="33"/>
      <c r="E79" s="54"/>
      <c r="F79" s="101"/>
      <c r="G79" s="99">
        <f>F79/$F$5</f>
        <v>0</v>
      </c>
    </row>
    <row r="80" s="73" customFormat="1" ht="21" customHeight="1" spans="1:7">
      <c r="A80" s="30">
        <v>4</v>
      </c>
      <c r="B80" s="37" t="s">
        <v>561</v>
      </c>
      <c r="C80" s="100">
        <v>10</v>
      </c>
      <c r="D80" s="33" t="s">
        <v>703</v>
      </c>
      <c r="E80" s="32">
        <v>10</v>
      </c>
      <c r="F80" s="30">
        <v>9840</v>
      </c>
      <c r="G80" s="99">
        <f>F80/$F$5</f>
        <v>0.0595706375121663</v>
      </c>
    </row>
    <row r="81" s="73" customFormat="1" ht="21" customHeight="1" spans="1:7">
      <c r="A81" s="105" t="s">
        <v>709</v>
      </c>
      <c r="B81" s="64" t="s">
        <v>627</v>
      </c>
      <c r="C81" s="105"/>
      <c r="D81" s="105"/>
      <c r="E81" s="105"/>
      <c r="F81" s="105"/>
      <c r="G81" s="106">
        <f>F81/$F$5</f>
        <v>0</v>
      </c>
    </row>
    <row r="82" s="73" customFormat="1" ht="21" customHeight="1" spans="1:7">
      <c r="A82" s="30">
        <v>1</v>
      </c>
      <c r="B82" s="56" t="s">
        <v>628</v>
      </c>
      <c r="C82" s="100"/>
      <c r="D82" s="33"/>
      <c r="E82" s="54"/>
      <c r="F82" s="101"/>
      <c r="G82" s="99">
        <f>F82/$F$5</f>
        <v>0</v>
      </c>
    </row>
    <row r="83" s="73" customFormat="1" ht="21" customHeight="1" spans="1:7">
      <c r="A83" s="30">
        <v>2</v>
      </c>
      <c r="B83" s="37" t="s">
        <v>629</v>
      </c>
      <c r="C83" s="100"/>
      <c r="D83" s="33"/>
      <c r="E83" s="54"/>
      <c r="F83" s="101"/>
      <c r="G83" s="99">
        <f>F83/$F$5</f>
        <v>0</v>
      </c>
    </row>
    <row r="84" s="73" customFormat="1" ht="21" customHeight="1" spans="1:7">
      <c r="A84" s="30">
        <v>3</v>
      </c>
      <c r="B84" s="37" t="s">
        <v>630</v>
      </c>
      <c r="C84" s="100"/>
      <c r="D84" s="33"/>
      <c r="E84" s="54"/>
      <c r="F84" s="101"/>
      <c r="G84" s="99">
        <f>F84/$F$5</f>
        <v>0</v>
      </c>
    </row>
    <row r="85" s="73" customFormat="1" ht="21" customHeight="1" spans="1:7">
      <c r="A85" s="30">
        <v>4</v>
      </c>
      <c r="B85" s="37" t="s">
        <v>631</v>
      </c>
      <c r="C85" s="100"/>
      <c r="D85" s="33"/>
      <c r="E85" s="54"/>
      <c r="F85" s="101"/>
      <c r="G85" s="99">
        <f>F85/$F$5</f>
        <v>0</v>
      </c>
    </row>
    <row r="86" s="73" customFormat="1" ht="21" customHeight="1" spans="1:7">
      <c r="A86" s="30">
        <v>5</v>
      </c>
      <c r="B86" s="37" t="s">
        <v>632</v>
      </c>
      <c r="C86" s="100"/>
      <c r="D86" s="33"/>
      <c r="E86" s="54"/>
      <c r="F86" s="101"/>
      <c r="G86" s="99">
        <f>F86/$F$5</f>
        <v>0</v>
      </c>
    </row>
    <row r="87" s="73" customFormat="1" ht="28" customHeight="1" spans="1:7">
      <c r="A87" s="30">
        <v>6</v>
      </c>
      <c r="B87" s="37" t="s">
        <v>633</v>
      </c>
      <c r="C87" s="100"/>
      <c r="D87" s="33"/>
      <c r="E87" s="54"/>
      <c r="F87" s="101"/>
      <c r="G87" s="99">
        <f>F87/$F$5</f>
        <v>0</v>
      </c>
    </row>
    <row r="88" s="73" customFormat="1" ht="14" customHeight="1" spans="1:7">
      <c r="A88" s="63" t="s">
        <v>718</v>
      </c>
      <c r="B88" s="64" t="s">
        <v>634</v>
      </c>
      <c r="C88" s="65"/>
      <c r="D88" s="66"/>
      <c r="E88" s="67"/>
      <c r="F88" s="65"/>
      <c r="G88" s="97">
        <f>F88/$F$5</f>
        <v>0</v>
      </c>
    </row>
    <row r="89" s="73" customFormat="1" ht="14" customHeight="1" spans="1:7">
      <c r="A89" s="63" t="s">
        <v>698</v>
      </c>
      <c r="B89" s="64" t="s">
        <v>634</v>
      </c>
      <c r="C89" s="65"/>
      <c r="D89" s="66"/>
      <c r="E89" s="67"/>
      <c r="F89" s="65"/>
      <c r="G89" s="97">
        <f>F89/$F$5</f>
        <v>0</v>
      </c>
    </row>
    <row r="90" s="73" customFormat="1" ht="14" customHeight="1" spans="1:7">
      <c r="A90" s="30">
        <v>1</v>
      </c>
      <c r="B90" s="37" t="s">
        <v>635</v>
      </c>
      <c r="C90" s="100"/>
      <c r="D90" s="33"/>
      <c r="E90" s="54"/>
      <c r="F90" s="101"/>
      <c r="G90" s="99">
        <f>F90/$F$5</f>
        <v>0</v>
      </c>
    </row>
    <row r="91" s="73" customFormat="1" ht="14" customHeight="1" spans="1:7">
      <c r="A91" s="30">
        <v>2</v>
      </c>
      <c r="B91" s="37" t="s">
        <v>636</v>
      </c>
      <c r="C91" s="100"/>
      <c r="D91" s="33"/>
      <c r="E91" s="54"/>
      <c r="F91" s="101"/>
      <c r="G91" s="99">
        <f>F91/$F$5</f>
        <v>0</v>
      </c>
    </row>
    <row r="92" s="73" customFormat="1" ht="14" customHeight="1" spans="1:7">
      <c r="A92" s="30">
        <v>3</v>
      </c>
      <c r="B92" s="47" t="s">
        <v>637</v>
      </c>
      <c r="C92" s="100"/>
      <c r="D92" s="33"/>
      <c r="E92" s="54"/>
      <c r="F92" s="101"/>
      <c r="G92" s="99">
        <f>F92/$F$5</f>
        <v>0</v>
      </c>
    </row>
    <row r="93" s="73" customFormat="1" ht="14" customHeight="1" spans="1:7">
      <c r="A93" s="63" t="s">
        <v>719</v>
      </c>
      <c r="B93" s="64" t="s">
        <v>638</v>
      </c>
      <c r="C93" s="65">
        <v>1</v>
      </c>
      <c r="D93" s="65"/>
      <c r="E93" s="65"/>
      <c r="F93" s="63">
        <v>2414.4</v>
      </c>
      <c r="G93" s="97">
        <f>F93/$F$5</f>
        <v>0.0146166003261559</v>
      </c>
    </row>
    <row r="94" s="73" customFormat="1" ht="14" customHeight="1" spans="1:7">
      <c r="A94" s="105" t="s">
        <v>698</v>
      </c>
      <c r="B94" s="64" t="s">
        <v>639</v>
      </c>
      <c r="C94" s="105"/>
      <c r="D94" s="105"/>
      <c r="E94" s="105"/>
      <c r="F94" s="105"/>
      <c r="G94" s="106">
        <f>F94/$F$5</f>
        <v>0</v>
      </c>
    </row>
    <row r="95" s="73" customFormat="1" ht="14" customHeight="1" spans="1:7">
      <c r="A95" s="30">
        <v>1</v>
      </c>
      <c r="B95" s="60" t="s">
        <v>640</v>
      </c>
      <c r="C95" s="100"/>
      <c r="D95" s="33"/>
      <c r="E95" s="54"/>
      <c r="F95" s="101"/>
      <c r="G95" s="99">
        <f>F95/$F$5</f>
        <v>0</v>
      </c>
    </row>
    <row r="96" s="73" customFormat="1" ht="14" customHeight="1" spans="1:7">
      <c r="A96" s="105" t="s">
        <v>707</v>
      </c>
      <c r="B96" s="64" t="s">
        <v>641</v>
      </c>
      <c r="C96" s="105">
        <v>1</v>
      </c>
      <c r="D96" s="105"/>
      <c r="E96" s="105"/>
      <c r="F96" s="105">
        <v>2414.4</v>
      </c>
      <c r="G96" s="97">
        <f>F96/$F$5</f>
        <v>0.0146166003261559</v>
      </c>
    </row>
    <row r="97" s="73" customFormat="1" ht="14" customHeight="1" spans="1:7">
      <c r="A97" s="30">
        <v>1</v>
      </c>
      <c r="B97" s="37" t="s">
        <v>642</v>
      </c>
      <c r="C97" s="100">
        <v>1</v>
      </c>
      <c r="D97" s="33" t="s">
        <v>715</v>
      </c>
      <c r="E97" s="54">
        <v>8048</v>
      </c>
      <c r="F97" s="30">
        <v>2414.4</v>
      </c>
      <c r="G97" s="99">
        <f>F97/$F$5</f>
        <v>0.0146166003261559</v>
      </c>
    </row>
    <row r="98" s="73" customFormat="1" ht="14" customHeight="1" spans="1:7">
      <c r="A98" s="30">
        <v>2</v>
      </c>
      <c r="B98" s="37" t="s">
        <v>651</v>
      </c>
      <c r="C98" s="100"/>
      <c r="D98" s="33"/>
      <c r="E98" s="54"/>
      <c r="F98" s="101"/>
      <c r="G98" s="99">
        <f>F98/$F$5</f>
        <v>0</v>
      </c>
    </row>
    <row r="99" s="73" customFormat="1" ht="14" customHeight="1" spans="1:7">
      <c r="A99" s="30">
        <v>3</v>
      </c>
      <c r="B99" s="37" t="s">
        <v>652</v>
      </c>
      <c r="C99" s="100"/>
      <c r="D99" s="33"/>
      <c r="E99" s="54"/>
      <c r="F99" s="101"/>
      <c r="G99" s="99">
        <f>F99/$F$5</f>
        <v>0</v>
      </c>
    </row>
    <row r="100" s="73" customFormat="1" ht="14" customHeight="1" spans="1:7">
      <c r="A100" s="105" t="s">
        <v>709</v>
      </c>
      <c r="B100" s="64" t="s">
        <v>653</v>
      </c>
      <c r="C100" s="105"/>
      <c r="D100" s="105"/>
      <c r="E100" s="105"/>
      <c r="F100" s="105"/>
      <c r="G100" s="106">
        <f>F100/$F$5</f>
        <v>0</v>
      </c>
    </row>
    <row r="101" s="73" customFormat="1" ht="14" customHeight="1" spans="1:7">
      <c r="A101" s="30">
        <v>1</v>
      </c>
      <c r="B101" s="37" t="s">
        <v>654</v>
      </c>
      <c r="C101" s="100"/>
      <c r="D101" s="33"/>
      <c r="E101" s="54"/>
      <c r="F101" s="101"/>
      <c r="G101" s="99">
        <f>F101/$F$5</f>
        <v>0</v>
      </c>
    </row>
    <row r="102" s="73" customFormat="1" ht="14" customHeight="1" spans="1:7">
      <c r="A102" s="30">
        <v>2</v>
      </c>
      <c r="B102" s="37" t="s">
        <v>655</v>
      </c>
      <c r="C102" s="100"/>
      <c r="D102" s="33"/>
      <c r="E102" s="54"/>
      <c r="F102" s="101"/>
      <c r="G102" s="99">
        <f>F102/$F$5</f>
        <v>0</v>
      </c>
    </row>
    <row r="103" s="73" customFormat="1" ht="14" customHeight="1" spans="1:7">
      <c r="A103" s="30">
        <v>3</v>
      </c>
      <c r="B103" s="37" t="s">
        <v>656</v>
      </c>
      <c r="C103" s="100"/>
      <c r="D103" s="33"/>
      <c r="E103" s="54"/>
      <c r="F103" s="101"/>
      <c r="G103" s="99">
        <f>F103/$F$5</f>
        <v>0</v>
      </c>
    </row>
    <row r="104" s="73" customFormat="1" ht="14" customHeight="1" spans="1:7">
      <c r="A104" s="30">
        <v>4</v>
      </c>
      <c r="B104" s="37" t="s">
        <v>657</v>
      </c>
      <c r="C104" s="100"/>
      <c r="D104" s="33"/>
      <c r="E104" s="54"/>
      <c r="F104" s="101"/>
      <c r="G104" s="99">
        <f>F104/$F$5</f>
        <v>0</v>
      </c>
    </row>
    <row r="105" s="73" customFormat="1" ht="14" customHeight="1" spans="1:7">
      <c r="A105" s="30">
        <v>5</v>
      </c>
      <c r="B105" s="37" t="s">
        <v>658</v>
      </c>
      <c r="C105" s="100"/>
      <c r="D105" s="33"/>
      <c r="E105" s="54"/>
      <c r="F105" s="101"/>
      <c r="G105" s="99">
        <f>F105/$F$5</f>
        <v>0</v>
      </c>
    </row>
    <row r="106" s="73" customFormat="1" ht="14" customHeight="1" spans="1:7">
      <c r="A106" s="30">
        <v>6</v>
      </c>
      <c r="B106" s="37" t="s">
        <v>659</v>
      </c>
      <c r="C106" s="100"/>
      <c r="D106" s="33"/>
      <c r="E106" s="54"/>
      <c r="F106" s="101"/>
      <c r="G106" s="99">
        <f>F106/$F$5</f>
        <v>0</v>
      </c>
    </row>
    <row r="107" s="73" customFormat="1" ht="14" customHeight="1" spans="1:7">
      <c r="A107" s="105" t="s">
        <v>711</v>
      </c>
      <c r="B107" s="64" t="s">
        <v>660</v>
      </c>
      <c r="C107" s="105"/>
      <c r="D107" s="105"/>
      <c r="E107" s="105"/>
      <c r="F107" s="105"/>
      <c r="G107" s="106">
        <f>F107/$F$5</f>
        <v>0</v>
      </c>
    </row>
    <row r="108" s="73" customFormat="1" ht="14" customHeight="1" spans="1:7">
      <c r="A108" s="30">
        <v>1</v>
      </c>
      <c r="B108" s="37" t="s">
        <v>661</v>
      </c>
      <c r="C108" s="100"/>
      <c r="D108" s="33"/>
      <c r="E108" s="54"/>
      <c r="F108" s="101"/>
      <c r="G108" s="99">
        <f>F108/$F$5</f>
        <v>0</v>
      </c>
    </row>
    <row r="109" s="73" customFormat="1" ht="14" customHeight="1" spans="1:7">
      <c r="A109" s="30">
        <v>2</v>
      </c>
      <c r="B109" s="37" t="s">
        <v>662</v>
      </c>
      <c r="C109" s="100"/>
      <c r="D109" s="33"/>
      <c r="E109" s="54"/>
      <c r="F109" s="101"/>
      <c r="G109" s="99">
        <f>F109/$F$5</f>
        <v>0</v>
      </c>
    </row>
    <row r="110" s="73" customFormat="1" ht="14" customHeight="1" spans="1:7">
      <c r="A110" s="30">
        <v>3</v>
      </c>
      <c r="B110" s="37" t="s">
        <v>663</v>
      </c>
      <c r="C110" s="100"/>
      <c r="D110" s="33"/>
      <c r="E110" s="54"/>
      <c r="F110" s="101"/>
      <c r="G110" s="99">
        <f>F110/$F$5</f>
        <v>0</v>
      </c>
    </row>
    <row r="111" s="73" customFormat="1" ht="14" customHeight="1" spans="1:7">
      <c r="A111" s="30">
        <v>4</v>
      </c>
      <c r="B111" s="37" t="s">
        <v>664</v>
      </c>
      <c r="C111" s="100"/>
      <c r="D111" s="33"/>
      <c r="E111" s="54"/>
      <c r="F111" s="101"/>
      <c r="G111" s="99">
        <f>F111/$F$5</f>
        <v>0</v>
      </c>
    </row>
    <row r="112" s="73" customFormat="1" ht="14" customHeight="1" spans="1:7">
      <c r="A112" s="30">
        <v>5</v>
      </c>
      <c r="B112" s="37" t="s">
        <v>665</v>
      </c>
      <c r="C112" s="100"/>
      <c r="D112" s="33"/>
      <c r="E112" s="54"/>
      <c r="F112" s="101"/>
      <c r="G112" s="99">
        <f>F112/$F$5</f>
        <v>0</v>
      </c>
    </row>
    <row r="113" s="73" customFormat="1" ht="14" customHeight="1" spans="1:7">
      <c r="A113" s="63" t="s">
        <v>720</v>
      </c>
      <c r="B113" s="64" t="s">
        <v>666</v>
      </c>
      <c r="C113" s="65"/>
      <c r="D113" s="66"/>
      <c r="E113" s="105"/>
      <c r="F113" s="65"/>
      <c r="G113" s="97">
        <f>F113/$F$5</f>
        <v>0</v>
      </c>
    </row>
    <row r="114" s="73" customFormat="1" ht="14" customHeight="1" spans="1:7">
      <c r="A114" s="105" t="s">
        <v>698</v>
      </c>
      <c r="B114" s="64" t="s">
        <v>667</v>
      </c>
      <c r="C114" s="105"/>
      <c r="D114" s="105"/>
      <c r="E114" s="105"/>
      <c r="F114" s="105"/>
      <c r="G114" s="106">
        <f>F114/$F$5</f>
        <v>0</v>
      </c>
    </row>
    <row r="115" s="73" customFormat="1" ht="14" customHeight="1" spans="1:7">
      <c r="A115" s="30">
        <v>1</v>
      </c>
      <c r="B115" s="60" t="s">
        <v>668</v>
      </c>
      <c r="C115" s="100"/>
      <c r="D115" s="33"/>
      <c r="E115" s="62"/>
      <c r="F115" s="101"/>
      <c r="G115" s="99">
        <f>F115/$F$5</f>
        <v>0</v>
      </c>
    </row>
    <row r="116" s="73" customFormat="1" ht="14" customHeight="1" spans="1:7">
      <c r="A116" s="30">
        <v>2</v>
      </c>
      <c r="B116" s="60" t="s">
        <v>669</v>
      </c>
      <c r="C116" s="100"/>
      <c r="D116" s="33"/>
      <c r="E116" s="62"/>
      <c r="F116" s="101"/>
      <c r="G116" s="99">
        <f>F116/$F$5</f>
        <v>0</v>
      </c>
    </row>
    <row r="117" s="73" customFormat="1" ht="14" customHeight="1" spans="1:7">
      <c r="A117" s="105" t="s">
        <v>707</v>
      </c>
      <c r="B117" s="64" t="s">
        <v>670</v>
      </c>
      <c r="C117" s="105"/>
      <c r="D117" s="105"/>
      <c r="E117" s="105"/>
      <c r="F117" s="105"/>
      <c r="G117" s="106">
        <f>F117/$F$5</f>
        <v>0</v>
      </c>
    </row>
    <row r="118" s="73" customFormat="1" ht="14" customHeight="1" spans="1:7">
      <c r="A118" s="30">
        <v>1</v>
      </c>
      <c r="B118" s="60" t="s">
        <v>671</v>
      </c>
      <c r="C118" s="100"/>
      <c r="D118" s="33"/>
      <c r="E118" s="62"/>
      <c r="F118" s="101"/>
      <c r="G118" s="99">
        <f>F118/$F$5</f>
        <v>0</v>
      </c>
    </row>
    <row r="119" s="73" customFormat="1" ht="14" customHeight="1" spans="1:7">
      <c r="A119" s="30">
        <v>2</v>
      </c>
      <c r="B119" s="60" t="s">
        <v>672</v>
      </c>
      <c r="C119" s="100"/>
      <c r="D119" s="33"/>
      <c r="E119" s="62"/>
      <c r="F119" s="101"/>
      <c r="G119" s="99">
        <f>F119/$F$5</f>
        <v>0</v>
      </c>
    </row>
    <row r="120" s="73" customFormat="1" ht="14" customHeight="1" spans="1:7">
      <c r="A120" s="30">
        <v>3</v>
      </c>
      <c r="B120" s="60" t="s">
        <v>673</v>
      </c>
      <c r="C120" s="100"/>
      <c r="D120" s="33"/>
      <c r="E120" s="62"/>
      <c r="F120" s="101"/>
      <c r="G120" s="99">
        <f>F120/$F$5</f>
        <v>0</v>
      </c>
    </row>
    <row r="121" s="73" customFormat="1" ht="14" customHeight="1" spans="1:7">
      <c r="A121" s="30">
        <v>4</v>
      </c>
      <c r="B121" s="60" t="s">
        <v>674</v>
      </c>
      <c r="C121" s="100"/>
      <c r="D121" s="33"/>
      <c r="E121" s="62"/>
      <c r="F121" s="101"/>
      <c r="G121" s="99">
        <f>F121/$F$5</f>
        <v>0</v>
      </c>
    </row>
    <row r="122" s="73" customFormat="1" ht="14" customHeight="1" spans="1:7">
      <c r="A122" s="63" t="s">
        <v>721</v>
      </c>
      <c r="B122" s="64" t="s">
        <v>675</v>
      </c>
      <c r="C122" s="65"/>
      <c r="D122" s="66"/>
      <c r="E122" s="67"/>
      <c r="F122" s="65"/>
      <c r="G122" s="97">
        <f>F122/$F$5</f>
        <v>0</v>
      </c>
    </row>
    <row r="123" s="73" customFormat="1" ht="14" customHeight="1" spans="1:7">
      <c r="A123" s="63" t="s">
        <v>698</v>
      </c>
      <c r="B123" s="64" t="s">
        <v>675</v>
      </c>
      <c r="C123" s="65"/>
      <c r="D123" s="66"/>
      <c r="E123" s="67"/>
      <c r="F123" s="65"/>
      <c r="G123" s="97">
        <f>F123/$F$5</f>
        <v>0</v>
      </c>
    </row>
    <row r="124" s="73" customFormat="1" ht="14" customHeight="1" spans="1:7">
      <c r="A124" s="63">
        <v>1</v>
      </c>
      <c r="B124" s="64" t="s">
        <v>675</v>
      </c>
      <c r="C124" s="107"/>
      <c r="D124" s="66"/>
      <c r="E124" s="67"/>
      <c r="F124" s="108"/>
      <c r="G124" s="97">
        <f>F124/$F$5</f>
        <v>0</v>
      </c>
    </row>
    <row r="125" s="73" customFormat="1" ht="14" customHeight="1" spans="1:7">
      <c r="A125" s="63" t="s">
        <v>722</v>
      </c>
      <c r="B125" s="64" t="s">
        <v>447</v>
      </c>
      <c r="C125" s="65">
        <v>1</v>
      </c>
      <c r="D125" s="66"/>
      <c r="E125" s="67"/>
      <c r="F125" s="63">
        <v>72.45</v>
      </c>
      <c r="G125" s="97">
        <f>F125/$F$5</f>
        <v>0.000438606980463054</v>
      </c>
    </row>
    <row r="126" s="73" customFormat="1" ht="14" customHeight="1" spans="1:7">
      <c r="A126" s="63" t="s">
        <v>698</v>
      </c>
      <c r="B126" s="64" t="s">
        <v>447</v>
      </c>
      <c r="C126" s="65">
        <v>1</v>
      </c>
      <c r="D126" s="66"/>
      <c r="E126" s="67"/>
      <c r="F126" s="63">
        <v>72.45</v>
      </c>
      <c r="G126" s="97">
        <f>F126/$F$5</f>
        <v>0.000438606980463054</v>
      </c>
    </row>
    <row r="127" s="73" customFormat="1" ht="14" customHeight="1" spans="1:7">
      <c r="A127" s="30">
        <v>1</v>
      </c>
      <c r="B127" s="60" t="s">
        <v>676</v>
      </c>
      <c r="C127" s="100"/>
      <c r="D127" s="33"/>
      <c r="E127" s="34"/>
      <c r="F127" s="30"/>
      <c r="G127" s="99">
        <f>F127/$F$5</f>
        <v>0</v>
      </c>
    </row>
    <row r="128" s="73" customFormat="1" ht="14" customHeight="1" spans="1:7">
      <c r="A128" s="30">
        <v>2</v>
      </c>
      <c r="B128" s="39" t="s">
        <v>677</v>
      </c>
      <c r="C128" s="109">
        <v>1</v>
      </c>
      <c r="D128" s="33" t="s">
        <v>723</v>
      </c>
      <c r="E128" s="62">
        <v>6900</v>
      </c>
      <c r="F128" s="30">
        <v>72.45</v>
      </c>
      <c r="G128" s="110">
        <f>F128/$F$5</f>
        <v>0.000438606980463054</v>
      </c>
    </row>
    <row r="129" s="73" customFormat="1" ht="14" customHeight="1" spans="1:7">
      <c r="A129" s="30">
        <v>3</v>
      </c>
      <c r="B129" s="39" t="s">
        <v>686</v>
      </c>
      <c r="C129" s="109"/>
      <c r="D129" s="33"/>
      <c r="E129" s="62"/>
      <c r="F129" s="101"/>
      <c r="G129" s="110">
        <f>F129/$F$5</f>
        <v>0</v>
      </c>
    </row>
    <row r="130" s="73" customFormat="1" ht="14.25"/>
    <row r="131" s="73" customFormat="1" ht="14.25"/>
    <row r="132" s="73" customFormat="1" ht="14.25"/>
    <row r="133" s="73" customFormat="1" ht="14.25"/>
    <row r="134" s="73" customFormat="1" ht="14.25"/>
    <row r="135" s="73" customFormat="1" ht="14.25"/>
    <row r="136" s="73" customFormat="1" ht="14.25"/>
  </sheetData>
  <autoFilter ref="A4:XDX129">
    <extLst/>
  </autoFilter>
  <mergeCells count="7">
    <mergeCell ref="A2:G2"/>
    <mergeCell ref="D3:E3"/>
    <mergeCell ref="F3:G3"/>
    <mergeCell ref="A5:B5"/>
    <mergeCell ref="A3:A4"/>
    <mergeCell ref="B3:B4"/>
    <mergeCell ref="C3:C4"/>
  </mergeCells>
  <printOptions horizontalCentered="1"/>
  <pageMargins left="0.554861111111111" right="0.554861111111111" top="0.66875" bottom="0.393055555555556" header="0.5" footer="0.314583333333333"/>
  <pageSetup paperSize="9" scale="91" fitToHeight="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9"/>
  <sheetViews>
    <sheetView workbookViewId="0">
      <selection activeCell="A1" sqref="A1:O1"/>
    </sheetView>
  </sheetViews>
  <sheetFormatPr defaultColWidth="9" defaultRowHeight="13.5"/>
  <cols>
    <col min="1" max="1" width="7.25833333333333" customWidth="1"/>
    <col min="2" max="2" width="27.3833333333333" customWidth="1"/>
    <col min="3" max="3" width="10" customWidth="1"/>
    <col min="4" max="4" width="6.625" customWidth="1"/>
    <col min="7" max="7" width="13.625" customWidth="1"/>
    <col min="9" max="9" width="7.88333333333333" customWidth="1"/>
    <col min="10" max="10" width="39.7666666666667" customWidth="1"/>
    <col min="11" max="11" width="10.3833333333333" customWidth="1"/>
    <col min="12" max="12" width="7.38333333333333" customWidth="1"/>
    <col min="15" max="15" width="18.3833333333333" customWidth="1"/>
  </cols>
  <sheetData>
    <row r="1" ht="32" customHeight="1" spans="1:15">
      <c r="A1" s="1" t="s">
        <v>724</v>
      </c>
      <c r="B1" s="1"/>
      <c r="C1" s="1"/>
      <c r="D1" s="1"/>
      <c r="E1" s="1"/>
      <c r="F1" s="1"/>
      <c r="G1" s="1"/>
      <c r="H1" s="1"/>
      <c r="I1" s="1"/>
      <c r="J1" s="1"/>
      <c r="K1" s="1"/>
      <c r="L1" s="1"/>
      <c r="M1" s="1"/>
      <c r="N1" s="1"/>
      <c r="O1" s="1"/>
    </row>
    <row r="2" spans="1:15">
      <c r="A2" s="2" t="s">
        <v>3</v>
      </c>
      <c r="B2" s="2" t="s">
        <v>689</v>
      </c>
      <c r="C2" s="2" t="s">
        <v>690</v>
      </c>
      <c r="D2" s="3" t="s">
        <v>691</v>
      </c>
      <c r="E2" s="4"/>
      <c r="F2" s="5" t="s">
        <v>692</v>
      </c>
      <c r="G2" s="6"/>
      <c r="I2" s="2" t="s">
        <v>3</v>
      </c>
      <c r="J2" s="2" t="s">
        <v>689</v>
      </c>
      <c r="K2" s="2" t="s">
        <v>690</v>
      </c>
      <c r="L2" s="3" t="s">
        <v>691</v>
      </c>
      <c r="M2" s="4"/>
      <c r="N2" s="3" t="s">
        <v>692</v>
      </c>
      <c r="O2" s="4"/>
    </row>
    <row r="3" ht="38" customHeight="1" spans="1:15">
      <c r="A3" s="2"/>
      <c r="B3" s="2"/>
      <c r="C3" s="7"/>
      <c r="D3" s="2" t="s">
        <v>693</v>
      </c>
      <c r="E3" s="8" t="s">
        <v>694</v>
      </c>
      <c r="F3" s="5" t="s">
        <v>695</v>
      </c>
      <c r="G3" s="6" t="s">
        <v>696</v>
      </c>
      <c r="I3" s="2"/>
      <c r="J3" s="2"/>
      <c r="K3" s="2"/>
      <c r="L3" s="2" t="s">
        <v>693</v>
      </c>
      <c r="M3" s="2" t="s">
        <v>694</v>
      </c>
      <c r="N3" s="5" t="s">
        <v>695</v>
      </c>
      <c r="O3" s="6" t="s">
        <v>696</v>
      </c>
    </row>
    <row r="4" spans="1:15">
      <c r="A4" s="9" t="s">
        <v>44</v>
      </c>
      <c r="B4" s="10"/>
      <c r="C4" s="11"/>
      <c r="D4" s="12"/>
      <c r="E4" s="13"/>
      <c r="F4" s="14"/>
      <c r="G4" s="15"/>
      <c r="I4" s="50"/>
      <c r="J4" s="50"/>
      <c r="K4" s="50"/>
      <c r="L4" s="51"/>
      <c r="M4" s="51"/>
      <c r="N4" s="51"/>
      <c r="O4" s="51"/>
    </row>
    <row r="5" spans="1:15">
      <c r="A5" s="16" t="s">
        <v>697</v>
      </c>
      <c r="B5" s="17" t="s">
        <v>46</v>
      </c>
      <c r="C5" s="18"/>
      <c r="D5" s="19"/>
      <c r="E5" s="20"/>
      <c r="F5" s="21"/>
      <c r="G5" s="22"/>
      <c r="I5" s="16" t="s">
        <v>716</v>
      </c>
      <c r="J5" s="17" t="s">
        <v>470</v>
      </c>
      <c r="K5" s="18"/>
      <c r="L5" s="19"/>
      <c r="M5" s="49"/>
      <c r="N5" s="21"/>
      <c r="O5" s="22"/>
    </row>
    <row r="6" spans="1:15">
      <c r="A6" s="23" t="s">
        <v>698</v>
      </c>
      <c r="B6" s="24" t="s">
        <v>48</v>
      </c>
      <c r="C6" s="25"/>
      <c r="D6" s="26"/>
      <c r="E6" s="27"/>
      <c r="F6" s="28"/>
      <c r="G6" s="29"/>
      <c r="I6" s="41" t="s">
        <v>698</v>
      </c>
      <c r="J6" s="52" t="s">
        <v>471</v>
      </c>
      <c r="K6" s="42"/>
      <c r="L6" s="43"/>
      <c r="M6" s="53"/>
      <c r="N6" s="45"/>
      <c r="O6" s="46"/>
    </row>
    <row r="7" spans="1:15">
      <c r="A7" s="30">
        <v>1</v>
      </c>
      <c r="B7" s="31" t="s">
        <v>50</v>
      </c>
      <c r="C7" s="32"/>
      <c r="D7" s="33"/>
      <c r="E7" s="34"/>
      <c r="F7" s="35"/>
      <c r="G7" s="15"/>
      <c r="I7" s="30">
        <v>1</v>
      </c>
      <c r="J7" s="47" t="s">
        <v>472</v>
      </c>
      <c r="K7" s="32"/>
      <c r="L7" s="33"/>
      <c r="M7" s="54"/>
      <c r="N7" s="35"/>
      <c r="O7" s="15"/>
    </row>
    <row r="8" spans="1:15">
      <c r="A8" s="36" t="s">
        <v>699</v>
      </c>
      <c r="B8" s="31" t="s">
        <v>52</v>
      </c>
      <c r="C8" s="32"/>
      <c r="D8" s="33"/>
      <c r="E8" s="34"/>
      <c r="F8" s="35"/>
      <c r="G8" s="15"/>
      <c r="I8" s="30">
        <v>2</v>
      </c>
      <c r="J8" s="55" t="s">
        <v>473</v>
      </c>
      <c r="K8" s="32"/>
      <c r="L8" s="33"/>
      <c r="M8" s="54"/>
      <c r="N8" s="35"/>
      <c r="O8" s="15"/>
    </row>
    <row r="9" ht="18" customHeight="1" spans="1:15">
      <c r="A9" s="36" t="s">
        <v>700</v>
      </c>
      <c r="B9" s="31" t="s">
        <v>53</v>
      </c>
      <c r="C9" s="32"/>
      <c r="D9" s="33"/>
      <c r="E9" s="34"/>
      <c r="F9" s="35"/>
      <c r="G9" s="15"/>
      <c r="I9" s="30">
        <v>3</v>
      </c>
      <c r="J9" s="37" t="s">
        <v>474</v>
      </c>
      <c r="K9" s="32"/>
      <c r="L9" s="33"/>
      <c r="M9" s="54"/>
      <c r="N9" s="35"/>
      <c r="O9" s="15"/>
    </row>
    <row r="10" ht="18" customHeight="1" spans="1:15">
      <c r="A10" s="30">
        <v>2</v>
      </c>
      <c r="B10" s="31" t="s">
        <v>189</v>
      </c>
      <c r="C10" s="32"/>
      <c r="D10" s="33"/>
      <c r="E10" s="34"/>
      <c r="F10" s="35"/>
      <c r="G10" s="15"/>
      <c r="I10" s="30">
        <v>4</v>
      </c>
      <c r="J10" s="37" t="s">
        <v>510</v>
      </c>
      <c r="K10" s="32"/>
      <c r="L10" s="33"/>
      <c r="M10" s="54"/>
      <c r="N10" s="35"/>
      <c r="O10" s="15"/>
    </row>
    <row r="11" ht="27" customHeight="1" spans="1:15">
      <c r="A11" s="36" t="s">
        <v>699</v>
      </c>
      <c r="B11" s="10" t="s">
        <v>190</v>
      </c>
      <c r="C11" s="32"/>
      <c r="D11" s="33"/>
      <c r="E11" s="34"/>
      <c r="F11" s="35"/>
      <c r="G11" s="15"/>
      <c r="I11" s="30">
        <v>5</v>
      </c>
      <c r="J11" s="56" t="s">
        <v>527</v>
      </c>
      <c r="K11" s="32"/>
      <c r="L11" s="33"/>
      <c r="M11" s="54"/>
      <c r="N11" s="35"/>
      <c r="O11" s="15"/>
    </row>
    <row r="12" ht="27" customHeight="1" spans="1:15">
      <c r="A12" s="36" t="s">
        <v>700</v>
      </c>
      <c r="B12" s="10" t="s">
        <v>251</v>
      </c>
      <c r="C12" s="32"/>
      <c r="D12" s="33"/>
      <c r="E12" s="34"/>
      <c r="F12" s="35"/>
      <c r="G12" s="15"/>
      <c r="I12" s="30">
        <v>6</v>
      </c>
      <c r="J12" s="37" t="s">
        <v>528</v>
      </c>
      <c r="K12" s="32"/>
      <c r="L12" s="33"/>
      <c r="M12" s="54"/>
      <c r="N12" s="35"/>
      <c r="O12" s="15"/>
    </row>
    <row r="13" ht="27" customHeight="1" spans="1:15">
      <c r="A13" s="36" t="s">
        <v>704</v>
      </c>
      <c r="B13" s="10" t="s">
        <v>261</v>
      </c>
      <c r="C13" s="32"/>
      <c r="D13" s="33"/>
      <c r="E13" s="34"/>
      <c r="F13" s="35"/>
      <c r="G13" s="15"/>
      <c r="I13" s="30">
        <v>7</v>
      </c>
      <c r="J13" s="57" t="s">
        <v>529</v>
      </c>
      <c r="K13" s="32"/>
      <c r="L13" s="33"/>
      <c r="M13" s="54"/>
      <c r="N13" s="35"/>
      <c r="O13" s="15"/>
    </row>
    <row r="14" ht="18" customHeight="1" spans="1:15">
      <c r="A14" s="36" t="s">
        <v>706</v>
      </c>
      <c r="B14" s="10" t="s">
        <v>288</v>
      </c>
      <c r="C14" s="32"/>
      <c r="D14" s="33"/>
      <c r="E14" s="34"/>
      <c r="F14" s="35"/>
      <c r="G14" s="15"/>
      <c r="I14" s="30">
        <v>8</v>
      </c>
      <c r="J14" s="47" t="s">
        <v>530</v>
      </c>
      <c r="K14" s="32"/>
      <c r="L14" s="33"/>
      <c r="M14" s="54"/>
      <c r="N14" s="35"/>
      <c r="O14" s="15"/>
    </row>
    <row r="15" ht="18" customHeight="1" spans="1:15">
      <c r="A15" s="30">
        <v>3</v>
      </c>
      <c r="B15" s="31" t="s">
        <v>302</v>
      </c>
      <c r="C15" s="32"/>
      <c r="D15" s="33"/>
      <c r="E15" s="34"/>
      <c r="F15" s="35"/>
      <c r="G15" s="15"/>
      <c r="I15" s="30">
        <v>9</v>
      </c>
      <c r="J15" s="47" t="s">
        <v>447</v>
      </c>
      <c r="K15" s="32"/>
      <c r="L15" s="33"/>
      <c r="M15" s="54"/>
      <c r="N15" s="35"/>
      <c r="O15" s="15"/>
    </row>
    <row r="16" ht="18" customHeight="1" spans="1:15">
      <c r="A16" s="30">
        <v>4</v>
      </c>
      <c r="B16" s="31" t="s">
        <v>303</v>
      </c>
      <c r="C16" s="32"/>
      <c r="D16" s="33"/>
      <c r="E16" s="34"/>
      <c r="F16" s="35"/>
      <c r="G16" s="15"/>
      <c r="I16" s="58" t="s">
        <v>707</v>
      </c>
      <c r="J16" s="52" t="s">
        <v>557</v>
      </c>
      <c r="K16" s="52"/>
      <c r="L16" s="52"/>
      <c r="M16" s="52"/>
      <c r="N16" s="52"/>
      <c r="O16" s="52"/>
    </row>
    <row r="17" ht="24" customHeight="1" spans="1:15">
      <c r="A17" s="36" t="s">
        <v>699</v>
      </c>
      <c r="B17" s="10" t="s">
        <v>304</v>
      </c>
      <c r="C17" s="32"/>
      <c r="D17" s="33"/>
      <c r="E17" s="34"/>
      <c r="F17" s="35"/>
      <c r="G17" s="15"/>
      <c r="I17" s="30">
        <v>1</v>
      </c>
      <c r="J17" s="37" t="s">
        <v>558</v>
      </c>
      <c r="K17" s="32"/>
      <c r="L17" s="33"/>
      <c r="M17" s="54"/>
      <c r="N17" s="35"/>
      <c r="O17" s="15"/>
    </row>
    <row r="18" ht="24" customHeight="1" spans="1:15">
      <c r="A18" s="36" t="s">
        <v>700</v>
      </c>
      <c r="B18" s="10" t="s">
        <v>305</v>
      </c>
      <c r="C18" s="32"/>
      <c r="D18" s="33"/>
      <c r="E18" s="34"/>
      <c r="F18" s="35"/>
      <c r="G18" s="15"/>
      <c r="I18" s="30">
        <v>2</v>
      </c>
      <c r="J18" s="37" t="s">
        <v>559</v>
      </c>
      <c r="K18" s="32"/>
      <c r="L18" s="33"/>
      <c r="M18" s="54"/>
      <c r="N18" s="35"/>
      <c r="O18" s="15"/>
    </row>
    <row r="19" ht="24" customHeight="1" spans="1:15">
      <c r="A19" s="36" t="s">
        <v>704</v>
      </c>
      <c r="B19" s="10" t="s">
        <v>323</v>
      </c>
      <c r="C19" s="32"/>
      <c r="D19" s="33"/>
      <c r="E19" s="34"/>
      <c r="F19" s="35"/>
      <c r="G19" s="15"/>
      <c r="I19" s="30">
        <v>3</v>
      </c>
      <c r="J19" s="37" t="s">
        <v>560</v>
      </c>
      <c r="K19" s="32"/>
      <c r="L19" s="33"/>
      <c r="M19" s="54"/>
      <c r="N19" s="35"/>
      <c r="O19" s="15"/>
    </row>
    <row r="20" ht="24" customHeight="1" spans="1:15">
      <c r="A20" s="36" t="s">
        <v>706</v>
      </c>
      <c r="B20" s="10" t="s">
        <v>324</v>
      </c>
      <c r="C20" s="32"/>
      <c r="D20" s="33"/>
      <c r="E20" s="34"/>
      <c r="F20" s="35"/>
      <c r="G20" s="15"/>
      <c r="I20" s="30">
        <v>4</v>
      </c>
      <c r="J20" s="37" t="s">
        <v>561</v>
      </c>
      <c r="K20" s="32"/>
      <c r="L20" s="33"/>
      <c r="M20" s="54"/>
      <c r="N20" s="35"/>
      <c r="O20" s="15"/>
    </row>
    <row r="21" spans="1:15">
      <c r="A21" s="30">
        <v>5</v>
      </c>
      <c r="B21" s="31" t="s">
        <v>325</v>
      </c>
      <c r="C21" s="32"/>
      <c r="D21" s="33"/>
      <c r="E21" s="34"/>
      <c r="F21" s="35"/>
      <c r="G21" s="15"/>
      <c r="I21" s="58" t="s">
        <v>709</v>
      </c>
      <c r="J21" s="52" t="s">
        <v>627</v>
      </c>
      <c r="K21" s="52"/>
      <c r="L21" s="52"/>
      <c r="M21" s="52"/>
      <c r="N21" s="52"/>
      <c r="O21" s="52"/>
    </row>
    <row r="22" ht="22" customHeight="1" spans="1:15">
      <c r="A22" s="30">
        <v>6</v>
      </c>
      <c r="B22" s="31" t="s">
        <v>326</v>
      </c>
      <c r="C22" s="32"/>
      <c r="D22" s="33"/>
      <c r="E22" s="34"/>
      <c r="F22" s="35"/>
      <c r="G22" s="15"/>
      <c r="I22" s="30">
        <v>1</v>
      </c>
      <c r="J22" s="56" t="s">
        <v>628</v>
      </c>
      <c r="K22" s="32"/>
      <c r="L22" s="33"/>
      <c r="M22" s="54"/>
      <c r="N22" s="35"/>
      <c r="O22" s="15"/>
    </row>
    <row r="23" ht="29" customHeight="1" spans="1:15">
      <c r="A23" s="30">
        <v>7</v>
      </c>
      <c r="B23" s="37" t="s">
        <v>327</v>
      </c>
      <c r="C23" s="32"/>
      <c r="D23" s="33"/>
      <c r="E23" s="34"/>
      <c r="F23" s="35"/>
      <c r="G23" s="15"/>
      <c r="I23" s="30">
        <v>2</v>
      </c>
      <c r="J23" s="37" t="s">
        <v>629</v>
      </c>
      <c r="K23" s="32"/>
      <c r="L23" s="33"/>
      <c r="M23" s="54"/>
      <c r="N23" s="35"/>
      <c r="O23" s="15"/>
    </row>
    <row r="24" ht="29" customHeight="1" spans="1:15">
      <c r="A24" s="23" t="s">
        <v>707</v>
      </c>
      <c r="B24" s="38" t="s">
        <v>328</v>
      </c>
      <c r="C24" s="25"/>
      <c r="D24" s="26"/>
      <c r="E24" s="27"/>
      <c r="F24" s="28"/>
      <c r="G24" s="29"/>
      <c r="I24" s="30">
        <v>3</v>
      </c>
      <c r="J24" s="37" t="s">
        <v>630</v>
      </c>
      <c r="K24" s="32"/>
      <c r="L24" s="33"/>
      <c r="M24" s="54"/>
      <c r="N24" s="35"/>
      <c r="O24" s="15"/>
    </row>
    <row r="25" ht="29" customHeight="1" spans="1:15">
      <c r="A25" s="30">
        <v>1</v>
      </c>
      <c r="B25" s="37" t="s">
        <v>329</v>
      </c>
      <c r="C25" s="32"/>
      <c r="D25" s="33"/>
      <c r="E25" s="34"/>
      <c r="F25" s="35"/>
      <c r="G25" s="15"/>
      <c r="I25" s="30">
        <v>4</v>
      </c>
      <c r="J25" s="37" t="s">
        <v>631</v>
      </c>
      <c r="K25" s="32"/>
      <c r="L25" s="33"/>
      <c r="M25" s="54"/>
      <c r="N25" s="35"/>
      <c r="O25" s="15"/>
    </row>
    <row r="26" ht="29" customHeight="1" spans="1:15">
      <c r="A26" s="30">
        <v>2</v>
      </c>
      <c r="B26" s="39" t="s">
        <v>330</v>
      </c>
      <c r="C26" s="32"/>
      <c r="D26" s="33"/>
      <c r="E26" s="34"/>
      <c r="F26" s="35"/>
      <c r="G26" s="15"/>
      <c r="I26" s="30">
        <v>5</v>
      </c>
      <c r="J26" s="37" t="s">
        <v>632</v>
      </c>
      <c r="K26" s="32"/>
      <c r="L26" s="33"/>
      <c r="M26" s="54"/>
      <c r="N26" s="35"/>
      <c r="O26" s="15"/>
    </row>
    <row r="27" ht="24" spans="1:15">
      <c r="A27" s="30">
        <v>3</v>
      </c>
      <c r="B27" s="37" t="s">
        <v>331</v>
      </c>
      <c r="C27" s="32"/>
      <c r="D27" s="33"/>
      <c r="E27" s="34"/>
      <c r="F27" s="35"/>
      <c r="G27" s="15"/>
      <c r="I27" s="30">
        <v>6</v>
      </c>
      <c r="J27" s="37" t="s">
        <v>633</v>
      </c>
      <c r="K27" s="11"/>
      <c r="L27" s="12"/>
      <c r="M27" s="59"/>
      <c r="N27" s="14"/>
      <c r="O27" s="15"/>
    </row>
    <row r="28" spans="1:15">
      <c r="A28" s="30">
        <v>4</v>
      </c>
      <c r="B28" s="37" t="s">
        <v>348</v>
      </c>
      <c r="C28" s="32"/>
      <c r="D28" s="33"/>
      <c r="E28" s="34"/>
      <c r="F28" s="35"/>
      <c r="G28" s="15"/>
      <c r="I28" s="16" t="s">
        <v>718</v>
      </c>
      <c r="J28" s="17" t="s">
        <v>634</v>
      </c>
      <c r="K28" s="18"/>
      <c r="L28" s="19"/>
      <c r="M28" s="49"/>
      <c r="N28" s="21"/>
      <c r="O28" s="22"/>
    </row>
    <row r="29" spans="1:15">
      <c r="A29" s="23" t="s">
        <v>709</v>
      </c>
      <c r="B29" s="38" t="s">
        <v>349</v>
      </c>
      <c r="C29" s="25"/>
      <c r="D29" s="26"/>
      <c r="E29" s="27"/>
      <c r="F29" s="28"/>
      <c r="G29" s="29"/>
      <c r="I29" s="41" t="s">
        <v>698</v>
      </c>
      <c r="J29" s="52" t="s">
        <v>634</v>
      </c>
      <c r="K29" s="42"/>
      <c r="L29" s="43"/>
      <c r="M29" s="53"/>
      <c r="N29" s="45"/>
      <c r="O29" s="46"/>
    </row>
    <row r="30" spans="1:15">
      <c r="A30" s="30">
        <v>1</v>
      </c>
      <c r="B30" s="37" t="s">
        <v>350</v>
      </c>
      <c r="C30" s="32"/>
      <c r="D30" s="33"/>
      <c r="E30" s="34"/>
      <c r="F30" s="35"/>
      <c r="G30" s="15"/>
      <c r="I30" s="30">
        <v>1</v>
      </c>
      <c r="J30" s="37" t="s">
        <v>635</v>
      </c>
      <c r="K30" s="32"/>
      <c r="L30" s="33"/>
      <c r="M30" s="54"/>
      <c r="N30" s="35"/>
      <c r="O30" s="15"/>
    </row>
    <row r="31" spans="1:15">
      <c r="A31" s="36" t="s">
        <v>699</v>
      </c>
      <c r="B31" s="37" t="s">
        <v>351</v>
      </c>
      <c r="C31" s="32"/>
      <c r="D31" s="33"/>
      <c r="E31" s="34"/>
      <c r="F31" s="35"/>
      <c r="G31" s="15"/>
      <c r="I31" s="30">
        <v>2</v>
      </c>
      <c r="J31" s="37" t="s">
        <v>636</v>
      </c>
      <c r="K31" s="32"/>
      <c r="L31" s="33"/>
      <c r="M31" s="54"/>
      <c r="N31" s="35"/>
      <c r="O31" s="15"/>
    </row>
    <row r="32" spans="1:15">
      <c r="A32" s="36" t="s">
        <v>700</v>
      </c>
      <c r="B32" s="37" t="s">
        <v>352</v>
      </c>
      <c r="C32" s="32"/>
      <c r="D32" s="33"/>
      <c r="E32" s="34"/>
      <c r="F32" s="35"/>
      <c r="G32" s="15"/>
      <c r="I32" s="30">
        <v>3</v>
      </c>
      <c r="J32" s="47" t="s">
        <v>637</v>
      </c>
      <c r="K32" s="11"/>
      <c r="L32" s="12"/>
      <c r="M32" s="59"/>
      <c r="N32" s="14"/>
      <c r="O32" s="15"/>
    </row>
    <row r="33" spans="1:15">
      <c r="A33" s="36" t="s">
        <v>704</v>
      </c>
      <c r="B33" s="37" t="s">
        <v>353</v>
      </c>
      <c r="C33" s="32"/>
      <c r="D33" s="33"/>
      <c r="E33" s="34"/>
      <c r="F33" s="35"/>
      <c r="G33" s="15"/>
      <c r="I33" s="16" t="s">
        <v>719</v>
      </c>
      <c r="J33" s="17" t="s">
        <v>638</v>
      </c>
      <c r="K33" s="18"/>
      <c r="L33" s="19"/>
      <c r="M33" s="49"/>
      <c r="N33" s="21"/>
      <c r="O33" s="22"/>
    </row>
    <row r="34" spans="1:15">
      <c r="A34" s="36" t="s">
        <v>706</v>
      </c>
      <c r="B34" s="37" t="s">
        <v>392</v>
      </c>
      <c r="C34" s="32"/>
      <c r="D34" s="33"/>
      <c r="E34" s="34"/>
      <c r="F34" s="35"/>
      <c r="G34" s="15"/>
      <c r="I34" s="58" t="s">
        <v>698</v>
      </c>
      <c r="J34" s="52" t="s">
        <v>639</v>
      </c>
      <c r="K34" s="52"/>
      <c r="L34" s="52"/>
      <c r="M34" s="52"/>
      <c r="N34" s="52"/>
      <c r="O34" s="52"/>
    </row>
    <row r="35" spans="1:15">
      <c r="A35" s="30">
        <v>2</v>
      </c>
      <c r="B35" s="39" t="s">
        <v>393</v>
      </c>
      <c r="C35" s="32"/>
      <c r="D35" s="33"/>
      <c r="E35" s="34"/>
      <c r="F35" s="35"/>
      <c r="G35" s="15"/>
      <c r="I35" s="30">
        <v>1</v>
      </c>
      <c r="J35" s="60" t="s">
        <v>640</v>
      </c>
      <c r="K35" s="32"/>
      <c r="L35" s="33"/>
      <c r="M35" s="54"/>
      <c r="N35" s="35"/>
      <c r="O35" s="15"/>
    </row>
    <row r="36" spans="1:15">
      <c r="A36" s="23" t="s">
        <v>711</v>
      </c>
      <c r="B36" s="40" t="s">
        <v>427</v>
      </c>
      <c r="C36" s="25"/>
      <c r="D36" s="26"/>
      <c r="E36" s="27"/>
      <c r="F36" s="28"/>
      <c r="G36" s="29"/>
      <c r="I36" s="58" t="s">
        <v>707</v>
      </c>
      <c r="J36" s="52" t="s">
        <v>641</v>
      </c>
      <c r="K36" s="52"/>
      <c r="L36" s="52"/>
      <c r="M36" s="52"/>
      <c r="N36" s="52"/>
      <c r="O36" s="52"/>
    </row>
    <row r="37" spans="1:15">
      <c r="A37" s="30">
        <v>1</v>
      </c>
      <c r="B37" s="39" t="s">
        <v>428</v>
      </c>
      <c r="C37" s="32"/>
      <c r="D37" s="33"/>
      <c r="E37" s="34"/>
      <c r="F37" s="35"/>
      <c r="G37" s="15"/>
      <c r="I37" s="30">
        <v>1</v>
      </c>
      <c r="J37" s="37" t="s">
        <v>642</v>
      </c>
      <c r="K37" s="32"/>
      <c r="L37" s="33"/>
      <c r="M37" s="54"/>
      <c r="N37" s="35"/>
      <c r="O37" s="15"/>
    </row>
    <row r="38" spans="1:15">
      <c r="A38" s="30">
        <v>2</v>
      </c>
      <c r="B38" s="39" t="s">
        <v>429</v>
      </c>
      <c r="C38" s="32"/>
      <c r="D38" s="33"/>
      <c r="E38" s="34"/>
      <c r="F38" s="35"/>
      <c r="G38" s="15"/>
      <c r="I38" s="30">
        <v>2</v>
      </c>
      <c r="J38" s="37" t="s">
        <v>651</v>
      </c>
      <c r="K38" s="32"/>
      <c r="L38" s="33"/>
      <c r="M38" s="54"/>
      <c r="N38" s="35"/>
      <c r="O38" s="15"/>
    </row>
    <row r="39" spans="1:15">
      <c r="A39" s="30">
        <v>3</v>
      </c>
      <c r="B39" s="39" t="s">
        <v>430</v>
      </c>
      <c r="C39" s="32"/>
      <c r="D39" s="33"/>
      <c r="E39" s="34"/>
      <c r="F39" s="35"/>
      <c r="G39" s="15"/>
      <c r="I39" s="30">
        <v>3</v>
      </c>
      <c r="J39" s="37" t="s">
        <v>652</v>
      </c>
      <c r="K39" s="32"/>
      <c r="L39" s="33"/>
      <c r="M39" s="54"/>
      <c r="N39" s="35"/>
      <c r="O39" s="15"/>
    </row>
    <row r="40" spans="1:15">
      <c r="A40" s="30">
        <v>4</v>
      </c>
      <c r="B40" s="39" t="s">
        <v>431</v>
      </c>
      <c r="C40" s="32"/>
      <c r="D40" s="33"/>
      <c r="E40" s="34"/>
      <c r="F40" s="35"/>
      <c r="G40" s="15"/>
      <c r="I40" s="58" t="s">
        <v>709</v>
      </c>
      <c r="J40" s="52" t="s">
        <v>653</v>
      </c>
      <c r="K40" s="52"/>
      <c r="L40" s="52"/>
      <c r="M40" s="52"/>
      <c r="N40" s="52"/>
      <c r="O40" s="52"/>
    </row>
    <row r="41" spans="1:15">
      <c r="A41" s="23" t="s">
        <v>712</v>
      </c>
      <c r="B41" s="40" t="s">
        <v>432</v>
      </c>
      <c r="C41" s="25"/>
      <c r="D41" s="26"/>
      <c r="E41" s="27"/>
      <c r="F41" s="28"/>
      <c r="G41" s="29"/>
      <c r="I41" s="30">
        <v>1</v>
      </c>
      <c r="J41" s="37" t="s">
        <v>654</v>
      </c>
      <c r="K41" s="32"/>
      <c r="L41" s="33"/>
      <c r="M41" s="54"/>
      <c r="N41" s="35"/>
      <c r="O41" s="15"/>
    </row>
    <row r="42" spans="1:15">
      <c r="A42" s="30">
        <v>1</v>
      </c>
      <c r="B42" s="37" t="s">
        <v>433</v>
      </c>
      <c r="C42" s="32"/>
      <c r="D42" s="33"/>
      <c r="E42" s="34"/>
      <c r="F42" s="35"/>
      <c r="G42" s="15"/>
      <c r="I42" s="30">
        <v>2</v>
      </c>
      <c r="J42" s="37" t="s">
        <v>655</v>
      </c>
      <c r="K42" s="32"/>
      <c r="L42" s="33"/>
      <c r="M42" s="54"/>
      <c r="N42" s="35"/>
      <c r="O42" s="15"/>
    </row>
    <row r="43" spans="1:15">
      <c r="A43" s="30">
        <v>2</v>
      </c>
      <c r="B43" s="37" t="s">
        <v>443</v>
      </c>
      <c r="C43" s="32"/>
      <c r="D43" s="33"/>
      <c r="E43" s="34"/>
      <c r="F43" s="35"/>
      <c r="G43" s="15"/>
      <c r="I43" s="30">
        <v>3</v>
      </c>
      <c r="J43" s="37" t="s">
        <v>656</v>
      </c>
      <c r="K43" s="32"/>
      <c r="L43" s="33"/>
      <c r="M43" s="54"/>
      <c r="N43" s="35"/>
      <c r="O43" s="15"/>
    </row>
    <row r="44" spans="1:15">
      <c r="A44" s="30">
        <v>3</v>
      </c>
      <c r="B44" s="37" t="s">
        <v>444</v>
      </c>
      <c r="C44" s="32"/>
      <c r="D44" s="33"/>
      <c r="E44" s="34"/>
      <c r="F44" s="35"/>
      <c r="G44" s="15"/>
      <c r="I44" s="30">
        <v>4</v>
      </c>
      <c r="J44" s="37" t="s">
        <v>657</v>
      </c>
      <c r="K44" s="32"/>
      <c r="L44" s="33"/>
      <c r="M44" s="54"/>
      <c r="N44" s="35"/>
      <c r="O44" s="15"/>
    </row>
    <row r="45" spans="1:15">
      <c r="A45" s="30">
        <v>4</v>
      </c>
      <c r="B45" s="37" t="s">
        <v>445</v>
      </c>
      <c r="C45" s="32"/>
      <c r="D45" s="33"/>
      <c r="E45" s="34"/>
      <c r="F45" s="35"/>
      <c r="G45" s="15"/>
      <c r="I45" s="30">
        <v>5</v>
      </c>
      <c r="J45" s="37" t="s">
        <v>658</v>
      </c>
      <c r="K45" s="32"/>
      <c r="L45" s="33"/>
      <c r="M45" s="54"/>
      <c r="N45" s="35"/>
      <c r="O45" s="15"/>
    </row>
    <row r="46" spans="1:15">
      <c r="A46" s="30">
        <v>5</v>
      </c>
      <c r="B46" s="37" t="s">
        <v>446</v>
      </c>
      <c r="C46" s="32"/>
      <c r="D46" s="33"/>
      <c r="E46" s="34"/>
      <c r="F46" s="35"/>
      <c r="G46" s="15"/>
      <c r="I46" s="30">
        <v>6</v>
      </c>
      <c r="J46" s="37" t="s">
        <v>659</v>
      </c>
      <c r="K46" s="32"/>
      <c r="L46" s="33"/>
      <c r="M46" s="54"/>
      <c r="N46" s="35"/>
      <c r="O46" s="15"/>
    </row>
    <row r="47" spans="1:15">
      <c r="A47" s="30">
        <v>6</v>
      </c>
      <c r="B47" s="37" t="s">
        <v>447</v>
      </c>
      <c r="C47" s="32"/>
      <c r="D47" s="33"/>
      <c r="E47" s="34"/>
      <c r="F47" s="35"/>
      <c r="G47" s="15"/>
      <c r="I47" s="58" t="s">
        <v>711</v>
      </c>
      <c r="J47" s="52" t="s">
        <v>660</v>
      </c>
      <c r="K47" s="52"/>
      <c r="L47" s="52"/>
      <c r="M47" s="52"/>
      <c r="N47" s="52"/>
      <c r="O47" s="52"/>
    </row>
    <row r="48" spans="1:15">
      <c r="A48" s="16" t="s">
        <v>713</v>
      </c>
      <c r="B48" s="17" t="s">
        <v>448</v>
      </c>
      <c r="C48" s="18"/>
      <c r="D48" s="19"/>
      <c r="E48" s="20"/>
      <c r="F48" s="21"/>
      <c r="G48" s="22"/>
      <c r="I48" s="30">
        <v>1</v>
      </c>
      <c r="J48" s="37" t="s">
        <v>661</v>
      </c>
      <c r="K48" s="32"/>
      <c r="L48" s="33"/>
      <c r="M48" s="54"/>
      <c r="N48" s="35"/>
      <c r="O48" s="15"/>
    </row>
    <row r="49" spans="1:15">
      <c r="A49" s="41" t="s">
        <v>698</v>
      </c>
      <c r="B49" s="38" t="s">
        <v>449</v>
      </c>
      <c r="C49" s="42"/>
      <c r="D49" s="43"/>
      <c r="E49" s="44"/>
      <c r="F49" s="45"/>
      <c r="G49" s="46"/>
      <c r="I49" s="30">
        <v>2</v>
      </c>
      <c r="J49" s="37" t="s">
        <v>662</v>
      </c>
      <c r="K49" s="32"/>
      <c r="L49" s="33"/>
      <c r="M49" s="54"/>
      <c r="N49" s="35"/>
      <c r="O49" s="15"/>
    </row>
    <row r="50" spans="1:15">
      <c r="A50" s="30">
        <v>1</v>
      </c>
      <c r="B50" s="37" t="s">
        <v>450</v>
      </c>
      <c r="C50" s="32"/>
      <c r="D50" s="33"/>
      <c r="E50" s="34"/>
      <c r="F50" s="35"/>
      <c r="G50" s="15"/>
      <c r="I50" s="30">
        <v>3</v>
      </c>
      <c r="J50" s="37" t="s">
        <v>663</v>
      </c>
      <c r="K50" s="32"/>
      <c r="L50" s="33"/>
      <c r="M50" s="54"/>
      <c r="N50" s="35"/>
      <c r="O50" s="15"/>
    </row>
    <row r="51" spans="1:15">
      <c r="A51" s="30">
        <v>2</v>
      </c>
      <c r="B51" s="37" t="s">
        <v>451</v>
      </c>
      <c r="C51" s="32"/>
      <c r="D51" s="33"/>
      <c r="E51" s="34"/>
      <c r="F51" s="35"/>
      <c r="G51" s="15"/>
      <c r="I51" s="30">
        <v>4</v>
      </c>
      <c r="J51" s="37" t="s">
        <v>664</v>
      </c>
      <c r="K51" s="32"/>
      <c r="L51" s="33"/>
      <c r="M51" s="54"/>
      <c r="N51" s="35"/>
      <c r="O51" s="15"/>
    </row>
    <row r="52" spans="1:15">
      <c r="A52" s="23" t="s">
        <v>707</v>
      </c>
      <c r="B52" s="38" t="s">
        <v>452</v>
      </c>
      <c r="C52" s="25"/>
      <c r="D52" s="26"/>
      <c r="E52" s="27"/>
      <c r="F52" s="28"/>
      <c r="G52" s="29"/>
      <c r="I52" s="30">
        <v>5</v>
      </c>
      <c r="J52" s="37" t="s">
        <v>665</v>
      </c>
      <c r="K52" s="32"/>
      <c r="L52" s="33"/>
      <c r="M52" s="54"/>
      <c r="N52" s="35"/>
      <c r="O52" s="15"/>
    </row>
    <row r="53" spans="1:15">
      <c r="A53" s="30">
        <v>1</v>
      </c>
      <c r="B53" s="37" t="s">
        <v>453</v>
      </c>
      <c r="C53" s="32"/>
      <c r="D53" s="33"/>
      <c r="E53" s="34"/>
      <c r="F53" s="35"/>
      <c r="G53" s="15"/>
      <c r="I53" s="16" t="s">
        <v>720</v>
      </c>
      <c r="J53" s="17" t="s">
        <v>666</v>
      </c>
      <c r="K53" s="18"/>
      <c r="L53" s="19"/>
      <c r="M53" s="61"/>
      <c r="N53" s="21"/>
      <c r="O53" s="22"/>
    </row>
    <row r="54" spans="1:15">
      <c r="A54" s="30">
        <v>2</v>
      </c>
      <c r="B54" s="37" t="s">
        <v>454</v>
      </c>
      <c r="C54" s="32"/>
      <c r="D54" s="33"/>
      <c r="E54" s="34"/>
      <c r="F54" s="35"/>
      <c r="G54" s="15"/>
      <c r="I54" s="58" t="s">
        <v>698</v>
      </c>
      <c r="J54" s="52" t="s">
        <v>667</v>
      </c>
      <c r="K54" s="52"/>
      <c r="L54" s="52"/>
      <c r="M54" s="52"/>
      <c r="N54" s="52"/>
      <c r="O54" s="52"/>
    </row>
    <row r="55" spans="1:15">
      <c r="A55" s="23" t="s">
        <v>709</v>
      </c>
      <c r="B55" s="38" t="s">
        <v>455</v>
      </c>
      <c r="C55" s="25"/>
      <c r="D55" s="26"/>
      <c r="E55" s="27"/>
      <c r="F55" s="28"/>
      <c r="G55" s="29"/>
      <c r="I55" s="30">
        <v>1</v>
      </c>
      <c r="J55" s="60" t="s">
        <v>668</v>
      </c>
      <c r="K55" s="32"/>
      <c r="L55" s="33"/>
      <c r="M55" s="62"/>
      <c r="N55" s="35"/>
      <c r="O55" s="15"/>
    </row>
    <row r="56" spans="1:15">
      <c r="A56" s="30">
        <v>1</v>
      </c>
      <c r="B56" s="37" t="s">
        <v>456</v>
      </c>
      <c r="C56" s="32"/>
      <c r="D56" s="33"/>
      <c r="E56" s="34"/>
      <c r="F56" s="35"/>
      <c r="G56" s="15"/>
      <c r="I56" s="30">
        <v>2</v>
      </c>
      <c r="J56" s="60" t="s">
        <v>669</v>
      </c>
      <c r="K56" s="32"/>
      <c r="L56" s="33"/>
      <c r="M56" s="62"/>
      <c r="N56" s="35"/>
      <c r="O56" s="15"/>
    </row>
    <row r="57" spans="1:15">
      <c r="A57" s="30">
        <v>2</v>
      </c>
      <c r="B57" s="47" t="s">
        <v>457</v>
      </c>
      <c r="C57" s="32"/>
      <c r="D57" s="33"/>
      <c r="E57" s="34"/>
      <c r="F57" s="35"/>
      <c r="G57" s="15"/>
      <c r="I57" s="58" t="s">
        <v>707</v>
      </c>
      <c r="J57" s="52" t="s">
        <v>670</v>
      </c>
      <c r="K57" s="52"/>
      <c r="L57" s="52"/>
      <c r="M57" s="52"/>
      <c r="N57" s="52"/>
      <c r="O57" s="52"/>
    </row>
    <row r="58" spans="1:15">
      <c r="A58" s="23" t="s">
        <v>711</v>
      </c>
      <c r="B58" s="48" t="s">
        <v>458</v>
      </c>
      <c r="C58" s="25"/>
      <c r="D58" s="26"/>
      <c r="E58" s="27"/>
      <c r="F58" s="28"/>
      <c r="G58" s="29"/>
      <c r="I58" s="30">
        <v>1</v>
      </c>
      <c r="J58" s="60" t="s">
        <v>671</v>
      </c>
      <c r="K58" s="32"/>
      <c r="L58" s="33"/>
      <c r="M58" s="62"/>
      <c r="N58" s="35"/>
      <c r="O58" s="15"/>
    </row>
    <row r="59" spans="1:15">
      <c r="A59" s="30">
        <v>1</v>
      </c>
      <c r="B59" s="47" t="s">
        <v>459</v>
      </c>
      <c r="C59" s="32"/>
      <c r="D59" s="33"/>
      <c r="E59" s="34"/>
      <c r="F59" s="35"/>
      <c r="G59" s="15"/>
      <c r="I59" s="30">
        <v>2</v>
      </c>
      <c r="J59" s="60" t="s">
        <v>672</v>
      </c>
      <c r="K59" s="32"/>
      <c r="L59" s="33"/>
      <c r="M59" s="62"/>
      <c r="N59" s="35"/>
      <c r="O59" s="15"/>
    </row>
    <row r="60" spans="1:15">
      <c r="A60" s="30">
        <v>2</v>
      </c>
      <c r="B60" s="47" t="s">
        <v>460</v>
      </c>
      <c r="C60" s="32"/>
      <c r="D60" s="33"/>
      <c r="E60" s="34"/>
      <c r="F60" s="35"/>
      <c r="G60" s="15"/>
      <c r="I60" s="30">
        <v>3</v>
      </c>
      <c r="J60" s="60" t="s">
        <v>673</v>
      </c>
      <c r="K60" s="32"/>
      <c r="L60" s="33"/>
      <c r="M60" s="62"/>
      <c r="N60" s="35"/>
      <c r="O60" s="15"/>
    </row>
    <row r="61" spans="1:15">
      <c r="A61" s="30">
        <v>3</v>
      </c>
      <c r="B61" s="47" t="s">
        <v>461</v>
      </c>
      <c r="C61" s="32"/>
      <c r="D61" s="33"/>
      <c r="E61" s="34"/>
      <c r="F61" s="35"/>
      <c r="G61" s="15"/>
      <c r="I61" s="30">
        <v>4</v>
      </c>
      <c r="J61" s="60" t="s">
        <v>674</v>
      </c>
      <c r="K61" s="32"/>
      <c r="L61" s="33"/>
      <c r="M61" s="62"/>
      <c r="N61" s="35"/>
      <c r="O61" s="15"/>
    </row>
    <row r="62" spans="1:15">
      <c r="A62" s="23" t="s">
        <v>714</v>
      </c>
      <c r="B62" s="40" t="s">
        <v>462</v>
      </c>
      <c r="C62" s="25"/>
      <c r="D62" s="26"/>
      <c r="E62" s="27"/>
      <c r="F62" s="28"/>
      <c r="G62" s="29"/>
      <c r="I62" s="16" t="s">
        <v>721</v>
      </c>
      <c r="J62" s="17" t="s">
        <v>675</v>
      </c>
      <c r="K62" s="18"/>
      <c r="L62" s="19"/>
      <c r="M62" s="49"/>
      <c r="N62" s="19"/>
      <c r="O62" s="22"/>
    </row>
    <row r="63" spans="1:15">
      <c r="A63" s="30">
        <v>1</v>
      </c>
      <c r="B63" s="40" t="s">
        <v>462</v>
      </c>
      <c r="C63" s="32"/>
      <c r="D63" s="33"/>
      <c r="E63" s="34"/>
      <c r="F63" s="35"/>
      <c r="G63" s="15"/>
      <c r="I63" s="41" t="s">
        <v>698</v>
      </c>
      <c r="J63" s="52" t="s">
        <v>675</v>
      </c>
      <c r="K63" s="42"/>
      <c r="L63" s="43"/>
      <c r="M63" s="53"/>
      <c r="N63" s="45"/>
      <c r="O63" s="46"/>
    </row>
    <row r="64" spans="1:15">
      <c r="A64" s="16"/>
      <c r="B64" s="17"/>
      <c r="C64" s="18"/>
      <c r="D64" s="19"/>
      <c r="E64" s="49"/>
      <c r="F64" s="21"/>
      <c r="G64" s="22"/>
      <c r="I64" s="63">
        <v>1</v>
      </c>
      <c r="J64" s="64" t="s">
        <v>675</v>
      </c>
      <c r="K64" s="65"/>
      <c r="L64" s="66"/>
      <c r="M64" s="67"/>
      <c r="N64" s="68"/>
      <c r="O64" s="69"/>
    </row>
    <row r="65" spans="1:15">
      <c r="A65" s="41"/>
      <c r="B65" s="52"/>
      <c r="C65" s="42"/>
      <c r="D65" s="43"/>
      <c r="E65" s="53"/>
      <c r="F65" s="45"/>
      <c r="G65" s="46"/>
      <c r="I65" s="16" t="s">
        <v>722</v>
      </c>
      <c r="J65" s="17" t="s">
        <v>447</v>
      </c>
      <c r="K65" s="18"/>
      <c r="L65" s="19"/>
      <c r="M65" s="49"/>
      <c r="N65" s="21"/>
      <c r="O65" s="22"/>
    </row>
    <row r="66" spans="1:15">
      <c r="A66" s="30"/>
      <c r="B66" s="47"/>
      <c r="C66" s="32"/>
      <c r="D66" s="33"/>
      <c r="E66" s="54"/>
      <c r="F66" s="35"/>
      <c r="G66" s="15"/>
      <c r="I66" s="41" t="s">
        <v>698</v>
      </c>
      <c r="J66" s="52" t="s">
        <v>447</v>
      </c>
      <c r="K66" s="42"/>
      <c r="L66" s="43"/>
      <c r="M66" s="53"/>
      <c r="N66" s="45"/>
      <c r="O66" s="46"/>
    </row>
    <row r="67" spans="1:15">
      <c r="A67" s="30"/>
      <c r="B67" s="55"/>
      <c r="C67" s="32"/>
      <c r="D67" s="33"/>
      <c r="E67" s="54"/>
      <c r="F67" s="35"/>
      <c r="G67" s="15"/>
      <c r="I67" s="30">
        <v>1</v>
      </c>
      <c r="J67" s="60" t="s">
        <v>676</v>
      </c>
      <c r="K67" s="11"/>
      <c r="L67" s="12"/>
      <c r="M67" s="13"/>
      <c r="N67" s="12"/>
      <c r="O67" s="15"/>
    </row>
    <row r="68" spans="1:15">
      <c r="A68" s="30"/>
      <c r="B68" s="37"/>
      <c r="C68" s="32"/>
      <c r="D68" s="33"/>
      <c r="E68" s="54"/>
      <c r="F68" s="35"/>
      <c r="G68" s="15"/>
      <c r="I68" s="30">
        <v>2</v>
      </c>
      <c r="J68" s="39" t="s">
        <v>677</v>
      </c>
      <c r="K68" s="70"/>
      <c r="L68" s="71"/>
      <c r="M68" s="72"/>
      <c r="N68" s="71"/>
      <c r="O68" s="70"/>
    </row>
    <row r="69" spans="1:15">
      <c r="A69" s="30"/>
      <c r="B69" s="37"/>
      <c r="C69" s="32"/>
      <c r="D69" s="33"/>
      <c r="E69" s="54"/>
      <c r="F69" s="35"/>
      <c r="G69" s="15"/>
      <c r="I69" s="9">
        <v>3</v>
      </c>
      <c r="J69" s="39" t="s">
        <v>686</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项目库</vt:lpstr>
      <vt:lpstr>项目库统计表</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2021-11-11T11:19:00Z</dcterms:created>
  <dcterms:modified xsi:type="dcterms:W3CDTF">2023-11-29T02:15:13Z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F2ED8A23896D4E1CA03BD902134D2562_13</vt:lpwstr>
  </property>
</Properties>
</file>