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405"/>
  </bookViews>
  <sheets>
    <sheet name="表一" sheetId="1" r:id="rId1"/>
    <sheet name="表二" sheetId="2" r:id="rId2"/>
    <sheet name="表三" sheetId="7" r:id="rId3"/>
    <sheet name="表四" sheetId="8" r:id="rId4"/>
    <sheet name="表五" sheetId="10" r:id="rId5"/>
    <sheet name="表六" sheetId="9" r:id="rId6"/>
  </sheets>
  <definedNames>
    <definedName name="_xlnm.Print_Area" localSheetId="1">表二!$A$1:$G$34</definedName>
    <definedName name="_xlnm.Print_Area" localSheetId="5">表六!$A$1:$H$21</definedName>
    <definedName name="_xlnm.Print_Area" localSheetId="2">表三!$A$1:$J$41</definedName>
    <definedName name="_xlnm.Print_Area" localSheetId="3">表四!$A$1:$H$20</definedName>
    <definedName name="_xlnm.Print_Area" localSheetId="4">表五!$A$1:$H$21</definedName>
    <definedName name="_xlnm.Print_Area" localSheetId="0">表一!$A$1:$G$34</definedName>
    <definedName name="_xlnm.Print_Titles" localSheetId="1">表二!$4:$5</definedName>
    <definedName name="_xlnm.Print_Titles" localSheetId="2">表三!$4:$5</definedName>
    <definedName name="_xlnm.Print_Titles" localSheetId="0">表一!$A:$A,表一!$1:$5</definedName>
  </definedNames>
  <calcPr calcId="144525"/>
</workbook>
</file>

<file path=xl/sharedStrings.xml><?xml version="1.0" encoding="utf-8"?>
<sst xmlns="http://schemas.openxmlformats.org/spreadsheetml/2006/main" count="205">
  <si>
    <t>附件1：</t>
  </si>
  <si>
    <t>2021年1-6月阿克陶县预算收入完成情况表</t>
  </si>
  <si>
    <t>单位：万元</t>
  </si>
  <si>
    <t>预算收入科目</t>
  </si>
  <si>
    <t>预算数</t>
  </si>
  <si>
    <t>当年完成情况</t>
  </si>
  <si>
    <t>当年完成</t>
  </si>
  <si>
    <t>为预算的%</t>
  </si>
  <si>
    <t>上年同期</t>
  </si>
  <si>
    <t>增（减）收</t>
  </si>
  <si>
    <t>比上年±%</t>
  </si>
  <si>
    <t>地方财政收入合计</t>
  </si>
  <si>
    <t xml:space="preserve">  一、一般公共预算收入</t>
  </si>
  <si>
    <t xml:space="preserve">     (一)税收收入</t>
  </si>
  <si>
    <t xml:space="preserve">      增值税</t>
  </si>
  <si>
    <t xml:space="preserve">      企业所得税</t>
  </si>
  <si>
    <t xml:space="preserve">      个人所得税</t>
  </si>
  <si>
    <t xml:space="preserve">      资源税</t>
  </si>
  <si>
    <t xml:space="preserve">      城市维护建设税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</si>
  <si>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</si>
  <si>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</si>
  <si>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</si>
  <si>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</si>
  <si>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</si>
  <si>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耕地占用税</t>
  </si>
  <si>
    <t xml:space="preserve">      契税</t>
  </si>
  <si>
    <t xml:space="preserve">      环境保护税</t>
  </si>
  <si>
    <t xml:space="preserve">      其它税收收入</t>
  </si>
  <si>
    <t xml:space="preserve">     (二)非税收入</t>
  </si>
  <si>
    <t xml:space="preserve">      专项收入</t>
  </si>
  <si>
    <t xml:space="preserve">      行政性收费收入</t>
  </si>
  <si>
    <t xml:space="preserve">      罚没收入</t>
  </si>
  <si>
    <t xml:space="preserve">      国有资本经营收入</t>
  </si>
  <si>
    <t xml:space="preserve">      国有资源(资产)有偿使用收入</t>
  </si>
  <si>
    <t xml:space="preserve">      捐赠收入</t>
  </si>
  <si>
    <t xml:space="preserve">      政府住房基金收入</t>
  </si>
  <si>
    <t xml:space="preserve">      其他收入</t>
  </si>
  <si>
    <t xml:space="preserve">  二、政府性基金预算收入</t>
  </si>
  <si>
    <t xml:space="preserve">  三、国有资本经营预算收入</t>
  </si>
  <si>
    <t xml:space="preserve">  四、社会保险基金收入</t>
  </si>
  <si>
    <t>附件2：</t>
  </si>
  <si>
    <t>2021年1-6月阿克陶县预算支出完成情况表</t>
  </si>
  <si>
    <t>预算支出科目</t>
  </si>
  <si>
    <t>增支</t>
  </si>
  <si>
    <t>地方财政支出合计</t>
  </si>
  <si>
    <t xml:space="preserve">  一、一般公共预算支出</t>
  </si>
  <si>
    <t xml:space="preserve">    一般公共服务支出</t>
  </si>
  <si>
    <t xml:space="preserve">    外交支出</t>
  </si>
  <si>
    <t xml:space="preserve">    国防支出</t>
  </si>
  <si>
    <t xml:space="preserve">    公共安全支出</t>
  </si>
  <si>
    <t xml:space="preserve">    教育支出</t>
  </si>
  <si>
    <t xml:space="preserve">    科学技术支出</t>
  </si>
  <si>
    <t xml:space="preserve">    文化旅游体育与传媒支出</t>
  </si>
  <si>
    <t xml:space="preserve">    社会保障和就业支出</t>
  </si>
  <si>
    <t xml:space="preserve">    卫生健康支出</t>
  </si>
  <si>
    <t xml:space="preserve">    节能保护支出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</si>
  <si>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</si>
  <si>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</si>
  <si>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</si>
  <si>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</si>
  <si>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</si>
  <si>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</si>
  <si>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</si>
  <si>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</si>
  <si>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</si>
  <si>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</si>
  <si>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灾害防治及应急管理支出</t>
  </si>
  <si>
    <t xml:space="preserve">    其他支出</t>
  </si>
  <si>
    <t xml:space="preserve">    国债还本付息支出</t>
  </si>
  <si>
    <t xml:space="preserve">    债务发行费用支出</t>
  </si>
  <si>
    <t xml:space="preserve">  二、政府性基金预算支出 </t>
  </si>
  <si>
    <t xml:space="preserve">  三、国有资本经营预算支出</t>
  </si>
  <si>
    <t>社会保险基金支出</t>
  </si>
  <si>
    <t>附件3：</t>
  </si>
  <si>
    <t>2021年阿克陶县一般公共预算调整情况表</t>
  </si>
  <si>
    <t>收                          入</t>
  </si>
  <si>
    <t>支                          出</t>
  </si>
  <si>
    <t>项          目</t>
  </si>
  <si>
    <t>年初预算数</t>
  </si>
  <si>
    <t>调整变动</t>
  </si>
  <si>
    <t>调整预算数</t>
  </si>
  <si>
    <t>政府债券调增</t>
  </si>
  <si>
    <t>一、税收收入</t>
  </si>
  <si>
    <t>一、一般公共服务支出</t>
  </si>
  <si>
    <t>增值税</t>
  </si>
  <si>
    <t>二、外交支出</t>
  </si>
  <si>
    <t>企业所得税</t>
  </si>
  <si>
    <t>三、国防支出</t>
  </si>
  <si>
    <t>个人所得税</t>
  </si>
  <si>
    <t>四、公共安全支出</t>
  </si>
  <si>
    <t>资源税</t>
  </si>
  <si>
    <t>五、教育支出</t>
  </si>
  <si>
    <t>城市维护建设税</t>
  </si>
  <si>
    <t>六、科学技术支出</t>
  </si>
  <si>
    <t>房产税</t>
  </si>
  <si>
    <t>七、文化体育与传媒支出</t>
  </si>
  <si>
    <t>印花税</t>
  </si>
  <si>
    <t>八、社会保障和就业支出</t>
  </si>
  <si>
    <t>城镇土地使用税</t>
  </si>
  <si>
    <t>九、卫生健康支出</t>
  </si>
  <si>
    <t>土地增值税</t>
  </si>
  <si>
    <t>十、节能环保支出</t>
  </si>
  <si>
    <t>车船税</t>
  </si>
  <si>
    <t>十一、城乡社区支出</t>
  </si>
  <si>
    <t>耕地占用税</t>
  </si>
  <si>
    <t>十二、农林水支出</t>
  </si>
  <si>
    <t>契税</t>
  </si>
  <si>
    <t>十三、交通运输支出</t>
  </si>
  <si>
    <t>环境保护税</t>
  </si>
  <si>
    <t>十四、资源勘探信息等支出</t>
  </si>
  <si>
    <t>二、非税收入</t>
  </si>
  <si>
    <t>十五、商业服务业等支出</t>
  </si>
  <si>
    <t>专项收入</t>
  </si>
  <si>
    <t>十六、金融支出</t>
  </si>
  <si>
    <t>行政事业性收费收入</t>
  </si>
  <si>
    <t>十七、自然资源海洋气象等支出</t>
  </si>
  <si>
    <t>罚没收入</t>
  </si>
  <si>
    <t>十八、住房保障支出</t>
  </si>
  <si>
    <t>国有资本经营收入</t>
  </si>
  <si>
    <t>十九、粮油物资储备支出</t>
  </si>
  <si>
    <t>国有资源（资产）有偿使用收入</t>
  </si>
  <si>
    <t>二十、灾害防治及应急管理支出</t>
  </si>
  <si>
    <t>捐赠收入</t>
  </si>
  <si>
    <t>二十一、预备费</t>
  </si>
  <si>
    <t>政府住房基金收入</t>
  </si>
  <si>
    <t>二十二、其他支出</t>
  </si>
  <si>
    <t>其他收入</t>
  </si>
  <si>
    <t>二十三、债务付息支出</t>
  </si>
  <si>
    <t>二十四、债务发行费支出</t>
  </si>
  <si>
    <t>一般公共预算收入合计</t>
  </si>
  <si>
    <t>一般公共预算支出合计</t>
  </si>
  <si>
    <t>转移性收入</t>
  </si>
  <si>
    <t>转移性支出</t>
  </si>
  <si>
    <t xml:space="preserve">  上级补助收入</t>
  </si>
  <si>
    <t xml:space="preserve">  补助下级支出</t>
  </si>
  <si>
    <t xml:space="preserve">  下级上解收入</t>
  </si>
  <si>
    <t xml:space="preserve">  上解上级支出</t>
  </si>
  <si>
    <t xml:space="preserve">  上年结余</t>
  </si>
  <si>
    <t xml:space="preserve">  调入资金   </t>
  </si>
  <si>
    <t xml:space="preserve">  调出资金</t>
  </si>
  <si>
    <t xml:space="preserve">  债务收入</t>
  </si>
  <si>
    <t xml:space="preserve">  债务还本支出</t>
  </si>
  <si>
    <t xml:space="preserve">    地方政府债务收入</t>
  </si>
  <si>
    <t xml:space="preserve">  债务转贷支出</t>
  </si>
  <si>
    <t xml:space="preserve">      一般债务收入</t>
  </si>
  <si>
    <t xml:space="preserve">    地方政府一般债券转贷支出</t>
  </si>
  <si>
    <t xml:space="preserve">        地方政府一般债券收入</t>
  </si>
  <si>
    <t xml:space="preserve">    地方政府向外国政府借款转贷支出</t>
  </si>
  <si>
    <t xml:space="preserve">        地方政府向外国政府借款收入</t>
  </si>
  <si>
    <t xml:space="preserve">    地方政府向国际组织借款转贷支出</t>
  </si>
  <si>
    <t xml:space="preserve">        地方政府向国际组织借款收入</t>
  </si>
  <si>
    <t xml:space="preserve">  动用预算稳定调节基金</t>
  </si>
  <si>
    <t>收入总计</t>
  </si>
  <si>
    <t>支出总计</t>
  </si>
  <si>
    <t>附件4：</t>
  </si>
  <si>
    <t>2021年阿克陶县政府性基金预算调整情况表</t>
  </si>
  <si>
    <t>预算科目</t>
  </si>
  <si>
    <t>一、新增建设用地土地有偿使用费收入</t>
  </si>
  <si>
    <t>一、文化体育与传媒支出</t>
  </si>
  <si>
    <t>二、专项债券对应项目专项收入</t>
  </si>
  <si>
    <t>二、社会保障和就业</t>
  </si>
  <si>
    <t>二、城乡社区支出</t>
  </si>
  <si>
    <t>四、其他支出</t>
  </si>
  <si>
    <t>五、债务付息支出</t>
  </si>
  <si>
    <t>六、债务发行费用支出</t>
  </si>
  <si>
    <t>政府性基金收入</t>
  </si>
  <si>
    <t>政府性基金支出</t>
  </si>
  <si>
    <t>政府性基金上级补助收入</t>
  </si>
  <si>
    <t>政府性基金补助下级支出</t>
  </si>
  <si>
    <t>政府性基金下级上解收入</t>
  </si>
  <si>
    <t>政府性基金上解上级支出</t>
  </si>
  <si>
    <t>政府性基金上年结余</t>
  </si>
  <si>
    <t>政府性基金调出资金</t>
  </si>
  <si>
    <t>政府性基金调入资金</t>
  </si>
  <si>
    <t>地方政府专项债务还本支出</t>
  </si>
  <si>
    <t>地方政府专项债务收入</t>
  </si>
  <si>
    <t>地方政府专项债务转贷支出</t>
  </si>
  <si>
    <t>政府性基金年终结余</t>
  </si>
  <si>
    <t>附件5：</t>
  </si>
  <si>
    <t>2021年阿克陶县社会保险基金预算变动情况表</t>
  </si>
  <si>
    <t>一、城乡居民养老保险基金收入</t>
  </si>
  <si>
    <t>一、城乡居民养老保险基金支出</t>
  </si>
  <si>
    <t>二、机关事业养老保险基金收入</t>
  </si>
  <si>
    <t>二、机关事业养老保险基金支出</t>
  </si>
  <si>
    <t>社会保险基金收入</t>
  </si>
  <si>
    <t>社会保险基金上级补助收入</t>
  </si>
  <si>
    <t>社会保险基金年终结余</t>
  </si>
  <si>
    <t>社会保险基金上年结余</t>
  </si>
  <si>
    <t>附件6：</t>
  </si>
  <si>
    <t>2021年阿克陶县国有资本经营预算变动情况表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</si>
  <si>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</si>
  <si>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</si>
  <si>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</si>
  <si>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</si>
  <si>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</si>
  <si>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</si>
  <si>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</si>
  <si>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四、其他国有资本经营预算支出</t>
  </si>
  <si>
    <t>五、其他国有资本经营预算收入</t>
  </si>
  <si>
    <t>国有资本经营支出</t>
  </si>
  <si>
    <t>国有资本经营上级补助收入</t>
  </si>
  <si>
    <t>国有资本经营补助下级支出</t>
  </si>
  <si>
    <t>国有资本经营预算调出资金</t>
  </si>
  <si>
    <t>国有资本经营预算上年结余</t>
  </si>
  <si>
    <t>国有资本经营预算年终结余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</si>
</sst>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"/>
    <numFmt numFmtId="177" formatCode="0_ "/>
    <numFmt numFmtId="178" formatCode="0.0"/>
    <numFmt numFmtId="179" formatCode="0_ ;[Red]\-0\ "/>
    <numFmt numFmtId="180" formatCode="0.0_ ;[Red]\-0.0\ "/>
    <numFmt numFmtId="181" formatCode="0_);[Red]\(0\)"/>
    <numFmt numFmtId="182" formatCode="0_);\(0\)"/>
  </numFmts>
  <fonts count="44">
    <font>
      <sz val="12"/>
      <name val="宋体"/>
      <charset val="134"/>
    </font>
    <font>
      <sz val="14"/>
      <name val="黑体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name val="宋体"/>
      <charset val="134"/>
    </font>
    <font>
      <b/>
      <sz val="10.5"/>
      <name val="宋体"/>
      <charset val="134"/>
    </font>
    <font>
      <sz val="11"/>
      <name val="Arial Unicode MS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sz val="12"/>
      <name val="黑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8"/>
      <name val="方正小标宋_GBK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24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8" borderId="1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7" borderId="9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4" fillId="16" borderId="11" applyNumberFormat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9" fillId="20" borderId="12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31">
    <xf numFmtId="0" fontId="0" fillId="0" borderId="0" xfId="0"/>
    <xf numFmtId="0" fontId="0" fillId="0" borderId="0" xfId="50" applyFill="1">
      <alignment vertical="center"/>
    </xf>
    <xf numFmtId="0" fontId="1" fillId="0" borderId="0" xfId="50" applyFont="1" applyFill="1">
      <alignment vertical="center"/>
    </xf>
    <xf numFmtId="0" fontId="2" fillId="0" borderId="0" xfId="50" applyNumberFormat="1" applyFont="1" applyFill="1" applyAlignment="1" applyProtection="1">
      <alignment horizontal="center" vertical="center"/>
    </xf>
    <xf numFmtId="0" fontId="3" fillId="0" borderId="0" xfId="50" applyNumberFormat="1" applyFont="1" applyFill="1" applyBorder="1" applyAlignment="1" applyProtection="1">
      <alignment horizontal="right" vertical="center"/>
    </xf>
    <xf numFmtId="0" fontId="4" fillId="0" borderId="0" xfId="50" applyNumberFormat="1" applyFont="1" applyFill="1" applyBorder="1" applyAlignment="1" applyProtection="1">
      <alignment horizontal="center" vertical="center"/>
    </xf>
    <xf numFmtId="0" fontId="5" fillId="0" borderId="1" xfId="50" applyNumberFormat="1" applyFont="1" applyFill="1" applyBorder="1" applyAlignment="1" applyProtection="1">
      <alignment horizontal="center" vertical="center"/>
    </xf>
    <xf numFmtId="0" fontId="5" fillId="0" borderId="2" xfId="50" applyNumberFormat="1" applyFont="1" applyFill="1" applyBorder="1" applyAlignment="1" applyProtection="1">
      <alignment horizontal="center" vertical="center"/>
    </xf>
    <xf numFmtId="0" fontId="4" fillId="0" borderId="3" xfId="50" applyNumberFormat="1" applyFont="1" applyFill="1" applyBorder="1" applyAlignment="1" applyProtection="1">
      <alignment vertical="center"/>
    </xf>
    <xf numFmtId="0" fontId="6" fillId="0" borderId="3" xfId="50" applyNumberFormat="1" applyFont="1" applyFill="1" applyBorder="1" applyAlignment="1" applyProtection="1">
      <alignment vertical="center"/>
    </xf>
    <xf numFmtId="180" fontId="6" fillId="0" borderId="3" xfId="50" applyNumberFormat="1" applyFont="1" applyFill="1" applyBorder="1" applyAlignment="1" applyProtection="1">
      <alignment horizontal="right" vertical="center"/>
    </xf>
    <xf numFmtId="179" fontId="6" fillId="0" borderId="3" xfId="50" applyNumberFormat="1" applyFont="1" applyFill="1" applyBorder="1" applyAlignment="1" applyProtection="1">
      <alignment vertical="center"/>
    </xf>
    <xf numFmtId="180" fontId="6" fillId="0" borderId="3" xfId="50" applyNumberFormat="1" applyFont="1" applyFill="1" applyBorder="1" applyAlignment="1" applyProtection="1">
      <alignment vertical="center"/>
    </xf>
    <xf numFmtId="179" fontId="6" fillId="0" borderId="3" xfId="50" applyNumberFormat="1" applyFont="1" applyFill="1" applyBorder="1" applyAlignment="1" applyProtection="1">
      <alignment horizontal="right" vertical="center"/>
    </xf>
    <xf numFmtId="0" fontId="7" fillId="0" borderId="1" xfId="50" applyNumberFormat="1" applyFont="1" applyFill="1" applyBorder="1" applyAlignment="1" applyProtection="1">
      <alignment horizontal="center" vertical="center"/>
    </xf>
    <xf numFmtId="179" fontId="8" fillId="0" borderId="1" xfId="50" applyNumberFormat="1" applyFont="1" applyFill="1" applyBorder="1" applyAlignment="1" applyProtection="1">
      <alignment horizontal="center" vertical="center"/>
    </xf>
    <xf numFmtId="179" fontId="8" fillId="0" borderId="2" xfId="50" applyNumberFormat="1" applyFont="1" applyFill="1" applyBorder="1" applyAlignment="1" applyProtection="1">
      <alignment horizontal="center" vertical="center"/>
    </xf>
    <xf numFmtId="0" fontId="7" fillId="0" borderId="3" xfId="50" applyNumberFormat="1" applyFont="1" applyFill="1" applyBorder="1" applyAlignment="1" applyProtection="1">
      <alignment horizontal="center" vertical="center"/>
    </xf>
    <xf numFmtId="180" fontId="8" fillId="0" borderId="3" xfId="50" applyNumberFormat="1" applyFont="1" applyFill="1" applyBorder="1" applyAlignment="1" applyProtection="1">
      <alignment vertical="center"/>
    </xf>
    <xf numFmtId="179" fontId="8" fillId="0" borderId="3" xfId="50" applyNumberFormat="1" applyFont="1" applyFill="1" applyBorder="1" applyAlignment="1" applyProtection="1">
      <alignment vertical="center"/>
    </xf>
    <xf numFmtId="179" fontId="6" fillId="0" borderId="3" xfId="50" applyNumberFormat="1" applyFont="1" applyFill="1" applyBorder="1" applyAlignment="1">
      <alignment vertical="center"/>
    </xf>
    <xf numFmtId="0" fontId="7" fillId="0" borderId="3" xfId="50" applyFont="1" applyFill="1" applyBorder="1" applyAlignment="1">
      <alignment horizontal="center" vertical="center"/>
    </xf>
    <xf numFmtId="0" fontId="8" fillId="0" borderId="3" xfId="50" applyNumberFormat="1" applyFont="1" applyFill="1" applyBorder="1" applyAlignment="1">
      <alignment vertical="center"/>
    </xf>
    <xf numFmtId="0" fontId="7" fillId="0" borderId="3" xfId="50" applyNumberFormat="1" applyFont="1" applyFill="1" applyBorder="1" applyAlignment="1">
      <alignment horizontal="center" vertical="center"/>
    </xf>
    <xf numFmtId="180" fontId="8" fillId="0" borderId="3" xfId="50" applyNumberFormat="1" applyFont="1" applyFill="1" applyBorder="1" applyAlignment="1">
      <alignment vertical="center"/>
    </xf>
    <xf numFmtId="179" fontId="8" fillId="0" borderId="3" xfId="50" applyNumberFormat="1" applyFont="1" applyFill="1" applyBorder="1" applyAlignment="1">
      <alignment vertical="center"/>
    </xf>
    <xf numFmtId="0" fontId="3" fillId="0" borderId="0" xfId="50" applyFont="1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9" fillId="0" borderId="0" xfId="0" applyNumberFormat="1" applyFont="1" applyFill="1" applyAlignment="1" applyProtection="1">
      <alignment horizontal="center" vertical="center"/>
      <protection locked="0"/>
    </xf>
    <xf numFmtId="177" fontId="0" fillId="0" borderId="0" xfId="0" applyNumberFormat="1" applyFill="1" applyAlignment="1" applyProtection="1">
      <alignment vertical="center"/>
      <protection locked="0"/>
    </xf>
    <xf numFmtId="177" fontId="10" fillId="0" borderId="0" xfId="0" applyNumberFormat="1" applyFont="1" applyFill="1" applyAlignment="1" applyProtection="1">
      <alignment vertical="center"/>
      <protection locked="0"/>
    </xf>
    <xf numFmtId="177" fontId="11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177" fontId="13" fillId="0" borderId="0" xfId="0" applyNumberFormat="1" applyFont="1" applyFill="1" applyAlignment="1" applyProtection="1">
      <alignment vertical="center"/>
      <protection locked="0"/>
    </xf>
    <xf numFmtId="177" fontId="14" fillId="0" borderId="4" xfId="0" applyNumberFormat="1" applyFont="1" applyFill="1" applyBorder="1" applyAlignment="1" applyProtection="1">
      <alignment horizontal="right" vertical="center"/>
      <protection locked="0"/>
    </xf>
    <xf numFmtId="181" fontId="15" fillId="0" borderId="2" xfId="0" applyNumberFormat="1" applyFont="1" applyFill="1" applyBorder="1" applyAlignment="1" applyProtection="1">
      <alignment horizontal="center" vertical="center"/>
      <protection locked="0"/>
    </xf>
    <xf numFmtId="181" fontId="15" fillId="0" borderId="5" xfId="0" applyNumberFormat="1" applyFont="1" applyFill="1" applyBorder="1" applyAlignment="1" applyProtection="1">
      <alignment horizontal="center" vertical="center"/>
      <protection locked="0"/>
    </xf>
    <xf numFmtId="181" fontId="15" fillId="0" borderId="6" xfId="0" applyNumberFormat="1" applyFont="1" applyFill="1" applyBorder="1" applyAlignment="1" applyProtection="1">
      <alignment horizontal="center" vertical="center"/>
      <protection locked="0"/>
    </xf>
    <xf numFmtId="181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81" fontId="15" fillId="0" borderId="3" xfId="0" applyNumberFormat="1" applyFont="1" applyFill="1" applyBorder="1" applyAlignment="1" applyProtection="1">
      <alignment horizontal="center" vertical="center"/>
      <protection locked="0"/>
    </xf>
    <xf numFmtId="181" fontId="14" fillId="0" borderId="3" xfId="0" applyNumberFormat="1" applyFont="1" applyFill="1" applyBorder="1" applyAlignment="1">
      <alignment vertical="center"/>
    </xf>
    <xf numFmtId="0" fontId="16" fillId="0" borderId="3" xfId="0" applyNumberFormat="1" applyFont="1" applyFill="1" applyBorder="1" applyAlignment="1" applyProtection="1">
      <alignment horizontal="right" vertical="center" wrapText="1"/>
    </xf>
    <xf numFmtId="181" fontId="14" fillId="0" borderId="3" xfId="0" applyNumberFormat="1" applyFont="1" applyFill="1" applyBorder="1" applyAlignment="1" applyProtection="1">
      <alignment vertical="center"/>
      <protection locked="0"/>
    </xf>
    <xf numFmtId="0" fontId="16" fillId="0" borderId="3" xfId="0" applyNumberFormat="1" applyFont="1" applyFill="1" applyBorder="1" applyAlignment="1">
      <alignment horizontal="right" vertical="center"/>
    </xf>
    <xf numFmtId="181" fontId="14" fillId="0" borderId="3" xfId="0" applyNumberFormat="1" applyFont="1" applyFill="1" applyBorder="1" applyAlignment="1">
      <alignment horizontal="left" vertical="center" indent="1"/>
    </xf>
    <xf numFmtId="0" fontId="16" fillId="0" borderId="3" xfId="0" applyNumberFormat="1" applyFont="1" applyFill="1" applyBorder="1" applyAlignment="1">
      <alignment vertical="center"/>
    </xf>
    <xf numFmtId="0" fontId="16" fillId="0" borderId="3" xfId="0" applyNumberFormat="1" applyFont="1" applyFill="1" applyBorder="1" applyAlignment="1" applyProtection="1">
      <alignment vertical="center" wrapText="1"/>
      <protection locked="0"/>
    </xf>
    <xf numFmtId="0" fontId="16" fillId="0" borderId="3" xfId="0" applyNumberFormat="1" applyFont="1" applyFill="1" applyBorder="1" applyAlignment="1" applyProtection="1">
      <alignment horizontal="right" vertical="center" wrapText="1"/>
      <protection locked="0"/>
    </xf>
    <xf numFmtId="181" fontId="16" fillId="0" borderId="3" xfId="0" applyNumberFormat="1" applyFont="1" applyFill="1" applyBorder="1" applyAlignment="1">
      <alignment horizontal="right" vertical="center"/>
    </xf>
    <xf numFmtId="1" fontId="16" fillId="0" borderId="3" xfId="0" applyNumberFormat="1" applyFont="1" applyFill="1" applyBorder="1" applyAlignment="1">
      <alignment horizontal="right" vertical="center"/>
    </xf>
    <xf numFmtId="0" fontId="17" fillId="0" borderId="3" xfId="0" applyNumberFormat="1" applyFont="1" applyFill="1" applyBorder="1" applyAlignment="1" applyProtection="1">
      <alignment horizontal="right" vertical="center" wrapText="1"/>
    </xf>
    <xf numFmtId="0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81" fontId="15" fillId="0" borderId="3" xfId="0" applyNumberFormat="1" applyFont="1" applyFill="1" applyBorder="1" applyAlignment="1" applyProtection="1">
      <alignment vertical="center" wrapText="1"/>
      <protection locked="0"/>
    </xf>
    <xf numFmtId="181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181" fontId="14" fillId="0" borderId="3" xfId="0" applyNumberFormat="1" applyFont="1" applyFill="1" applyBorder="1" applyAlignment="1" applyProtection="1">
      <alignment vertical="center" wrapText="1"/>
      <protection locked="0"/>
    </xf>
    <xf numFmtId="0" fontId="16" fillId="0" borderId="3" xfId="0" applyNumberFormat="1" applyFont="1" applyFill="1" applyBorder="1" applyAlignment="1" applyProtection="1">
      <alignment horizontal="right" vertical="center"/>
      <protection locked="0"/>
    </xf>
    <xf numFmtId="0" fontId="17" fillId="0" borderId="3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vertical="center"/>
      <protection locked="0"/>
    </xf>
    <xf numFmtId="177" fontId="18" fillId="0" borderId="0" xfId="0" applyNumberFormat="1" applyFont="1" applyFill="1" applyAlignment="1" applyProtection="1">
      <alignment vertical="center"/>
      <protection locked="0"/>
    </xf>
    <xf numFmtId="177" fontId="18" fillId="0" borderId="0" xfId="0" applyNumberFormat="1" applyFont="1" applyFill="1" applyAlignment="1" applyProtection="1">
      <alignment horizontal="right" vertical="center"/>
      <protection locked="0"/>
    </xf>
    <xf numFmtId="0" fontId="0" fillId="0" borderId="0" xfId="0" applyFont="1"/>
    <xf numFmtId="0" fontId="9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2" borderId="0" xfId="0" applyFont="1" applyFill="1" applyBorder="1" applyAlignment="1">
      <alignment vertical="center"/>
    </xf>
    <xf numFmtId="182" fontId="0" fillId="2" borderId="0" xfId="0" applyNumberFormat="1" applyFont="1" applyFill="1" applyBorder="1" applyAlignment="1">
      <alignment vertical="center"/>
    </xf>
    <xf numFmtId="181" fontId="0" fillId="2" borderId="0" xfId="0" applyNumberFormat="1" applyFont="1" applyFill="1" applyBorder="1" applyAlignment="1">
      <alignment vertical="center"/>
    </xf>
    <xf numFmtId="0" fontId="9" fillId="0" borderId="0" xfId="0" applyNumberFormat="1" applyFont="1" applyFill="1" applyAlignment="1" applyProtection="1">
      <alignment horizontal="left" vertical="top"/>
    </xf>
    <xf numFmtId="182" fontId="0" fillId="0" borderId="0" xfId="0" applyNumberFormat="1" applyFont="1" applyFill="1" applyAlignment="1">
      <alignment vertical="center"/>
    </xf>
    <xf numFmtId="181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1" fillId="0" borderId="0" xfId="0" applyNumberFormat="1" applyFont="1" applyFill="1" applyAlignment="1" applyProtection="1">
      <alignment horizontal="center" vertical="center"/>
    </xf>
    <xf numFmtId="0" fontId="22" fillId="0" borderId="0" xfId="0" applyNumberFormat="1" applyFont="1" applyFill="1" applyAlignment="1" applyProtection="1">
      <alignment horizontal="left" vertical="center"/>
    </xf>
    <xf numFmtId="0" fontId="22" fillId="0" borderId="0" xfId="0" applyNumberFormat="1" applyFont="1" applyFill="1" applyAlignment="1" applyProtection="1">
      <alignment horizontal="center" vertical="center"/>
    </xf>
    <xf numFmtId="0" fontId="22" fillId="0" borderId="0" xfId="0" applyNumberFormat="1" applyFont="1" applyFill="1" applyAlignment="1" applyProtection="1">
      <alignment horizontal="right" vertical="center"/>
    </xf>
    <xf numFmtId="0" fontId="22" fillId="3" borderId="3" xfId="0" applyNumberFormat="1" applyFont="1" applyFill="1" applyBorder="1" applyAlignment="1" applyProtection="1">
      <alignment horizontal="center" vertical="center"/>
    </xf>
    <xf numFmtId="181" fontId="22" fillId="3" borderId="3" xfId="0" applyNumberFormat="1" applyFont="1" applyFill="1" applyBorder="1" applyAlignment="1" applyProtection="1">
      <alignment horizontal="center" vertical="center" wrapText="1"/>
    </xf>
    <xf numFmtId="0" fontId="22" fillId="3" borderId="3" xfId="0" applyNumberFormat="1" applyFont="1" applyFill="1" applyBorder="1" applyAlignment="1" applyProtection="1">
      <alignment horizontal="center" vertical="center" wrapText="1"/>
    </xf>
    <xf numFmtId="0" fontId="22" fillId="3" borderId="3" xfId="0" applyNumberFormat="1" applyFont="1" applyFill="1" applyBorder="1" applyAlignment="1" applyProtection="1">
      <alignment vertical="center"/>
    </xf>
    <xf numFmtId="3" fontId="6" fillId="3" borderId="3" xfId="0" applyNumberFormat="1" applyFont="1" applyFill="1" applyBorder="1" applyAlignment="1" applyProtection="1">
      <alignment horizontal="right" vertical="center"/>
    </xf>
    <xf numFmtId="178" fontId="6" fillId="3" borderId="3" xfId="0" applyNumberFormat="1" applyFont="1" applyFill="1" applyBorder="1" applyAlignment="1" applyProtection="1">
      <alignment horizontal="right" vertical="center"/>
    </xf>
    <xf numFmtId="176" fontId="6" fillId="3" borderId="3" xfId="0" applyNumberFormat="1" applyFont="1" applyFill="1" applyBorder="1" applyAlignment="1" applyProtection="1">
      <alignment horizontal="right" vertical="center"/>
    </xf>
    <xf numFmtId="0" fontId="22" fillId="3" borderId="3" xfId="0" applyNumberFormat="1" applyFont="1" applyFill="1" applyBorder="1" applyAlignment="1" applyProtection="1">
      <alignment horizontal="left" vertical="center" wrapText="1"/>
    </xf>
    <xf numFmtId="3" fontId="6" fillId="0" borderId="3" xfId="0" applyNumberFormat="1" applyFont="1" applyFill="1" applyBorder="1" applyAlignment="1" applyProtection="1">
      <alignment horizontal="right" vertical="center"/>
    </xf>
    <xf numFmtId="0" fontId="23" fillId="2" borderId="0" xfId="0" applyNumberFormat="1" applyFont="1" applyFill="1" applyAlignment="1" applyProtection="1">
      <alignment horizontal="center" vertical="center"/>
    </xf>
    <xf numFmtId="0" fontId="19" fillId="2" borderId="0" xfId="0" applyFont="1" applyFill="1" applyAlignment="1">
      <alignment vertical="center"/>
    </xf>
    <xf numFmtId="0" fontId="9" fillId="3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7" fontId="0" fillId="2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 applyProtection="1">
      <alignment horizontal="left" vertical="top"/>
    </xf>
    <xf numFmtId="177" fontId="0" fillId="0" borderId="0" xfId="0" applyNumberFormat="1" applyFont="1" applyFill="1" applyAlignment="1">
      <alignment vertical="center"/>
    </xf>
    <xf numFmtId="0" fontId="22" fillId="0" borderId="3" xfId="0" applyNumberFormat="1" applyFont="1" applyFill="1" applyBorder="1" applyAlignment="1" applyProtection="1">
      <alignment horizontal="center" vertical="center"/>
    </xf>
    <xf numFmtId="181" fontId="22" fillId="0" borderId="3" xfId="0" applyNumberFormat="1" applyFont="1" applyFill="1" applyBorder="1" applyAlignment="1" applyProtection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177" fontId="22" fillId="0" borderId="3" xfId="0" applyNumberFormat="1" applyFont="1" applyFill="1" applyBorder="1" applyAlignment="1" applyProtection="1">
      <alignment horizontal="center" vertical="center"/>
    </xf>
    <xf numFmtId="178" fontId="6" fillId="0" borderId="3" xfId="0" applyNumberFormat="1" applyFont="1" applyFill="1" applyBorder="1" applyAlignment="1" applyProtection="1">
      <alignment horizontal="right" vertical="center"/>
    </xf>
    <xf numFmtId="3" fontId="6" fillId="3" borderId="2" xfId="0" applyNumberFormat="1" applyFont="1" applyFill="1" applyBorder="1" applyAlignment="1" applyProtection="1">
      <alignment horizontal="right" vertical="center"/>
    </xf>
    <xf numFmtId="3" fontId="6" fillId="0" borderId="2" xfId="0" applyNumberFormat="1" applyFont="1" applyFill="1" applyBorder="1" applyAlignment="1" applyProtection="1">
      <alignment horizontal="right" vertical="center"/>
    </xf>
    <xf numFmtId="3" fontId="6" fillId="0" borderId="6" xfId="0" applyNumberFormat="1" applyFont="1" applyFill="1" applyBorder="1" applyAlignment="1" applyProtection="1">
      <alignment horizontal="right" vertical="center"/>
    </xf>
    <xf numFmtId="3" fontId="6" fillId="0" borderId="3" xfId="0" applyNumberFormat="1" applyFont="1" applyFill="1" applyBorder="1" applyAlignment="1" applyProtection="1">
      <alignment vertical="center"/>
    </xf>
    <xf numFmtId="0" fontId="22" fillId="3" borderId="1" xfId="0" applyNumberFormat="1" applyFont="1" applyFill="1" applyBorder="1" applyAlignment="1" applyProtection="1">
      <alignment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3" fontId="6" fillId="0" borderId="7" xfId="0" applyNumberFormat="1" applyFont="1" applyFill="1" applyBorder="1" applyAlignment="1" applyProtection="1">
      <alignment horizontal="right" vertical="center"/>
    </xf>
    <xf numFmtId="3" fontId="6" fillId="0" borderId="8" xfId="0" applyNumberFormat="1" applyFont="1" applyFill="1" applyBorder="1" applyAlignment="1" applyProtection="1">
      <alignment horizontal="right" vertical="center"/>
    </xf>
    <xf numFmtId="3" fontId="22" fillId="3" borderId="3" xfId="0" applyNumberFormat="1" applyFont="1" applyFill="1" applyBorder="1" applyAlignment="1" applyProtection="1">
      <alignment horizontal="left" vertical="center"/>
    </xf>
    <xf numFmtId="0" fontId="0" fillId="0" borderId="0" xfId="0" applyFont="1" applyFill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showZeros="0" tabSelected="1" workbookViewId="0">
      <pane xSplit="1" ySplit="5" topLeftCell="B6" activePane="bottomRight" state="frozen"/>
      <selection/>
      <selection pane="topRight"/>
      <selection pane="bottomLeft"/>
      <selection pane="bottomRight" activeCell="C7" sqref="C7"/>
    </sheetView>
  </sheetViews>
  <sheetFormatPr defaultColWidth="9.125" defaultRowHeight="14.25" outlineLevelCol="6"/>
  <cols>
    <col min="1" max="1" width="30.25" style="87" customWidth="1"/>
    <col min="2" max="3" width="15.75" style="111" customWidth="1"/>
    <col min="4" max="4" width="13.875" style="112" customWidth="1"/>
    <col min="5" max="5" width="15.75" style="111" customWidth="1"/>
    <col min="6" max="7" width="15.75" style="113" customWidth="1"/>
  </cols>
  <sheetData>
    <row r="1" s="81" customFormat="1" ht="17.45" customHeight="1" spans="1:7">
      <c r="A1" s="114" t="s">
        <v>0</v>
      </c>
      <c r="B1" s="92"/>
      <c r="C1" s="92"/>
      <c r="D1" s="93"/>
      <c r="E1" s="92"/>
      <c r="F1" s="115"/>
      <c r="G1" s="115"/>
    </row>
    <row r="2" s="107" customFormat="1" ht="21.75" customHeight="1" spans="1:7">
      <c r="A2" s="94" t="s">
        <v>1</v>
      </c>
      <c r="B2" s="94"/>
      <c r="C2" s="94"/>
      <c r="D2" s="94"/>
      <c r="E2" s="94"/>
      <c r="F2" s="94"/>
      <c r="G2" s="94"/>
    </row>
    <row r="3" s="108" customFormat="1" ht="18.4" customHeight="1" spans="1:7">
      <c r="A3" s="95"/>
      <c r="B3" s="96"/>
      <c r="C3" s="96"/>
      <c r="D3" s="96"/>
      <c r="E3" s="96"/>
      <c r="F3" s="96"/>
      <c r="G3" s="97" t="s">
        <v>2</v>
      </c>
    </row>
    <row r="4" s="83" customFormat="1" ht="16.5" customHeight="1" spans="1:7">
      <c r="A4" s="116" t="s">
        <v>3</v>
      </c>
      <c r="B4" s="117" t="s">
        <v>4</v>
      </c>
      <c r="C4" s="116" t="s">
        <v>5</v>
      </c>
      <c r="D4" s="116"/>
      <c r="E4" s="116"/>
      <c r="F4" s="116"/>
      <c r="G4" s="116"/>
    </row>
    <row r="5" s="83" customFormat="1" ht="17.45" customHeight="1" spans="1:7">
      <c r="A5" s="116"/>
      <c r="B5" s="117"/>
      <c r="C5" s="117" t="s">
        <v>6</v>
      </c>
      <c r="D5" s="118" t="s">
        <v>7</v>
      </c>
      <c r="E5" s="117" t="s">
        <v>8</v>
      </c>
      <c r="F5" s="119" t="s">
        <v>9</v>
      </c>
      <c r="G5" s="119" t="s">
        <v>10</v>
      </c>
    </row>
    <row r="6" s="109" customFormat="1" ht="18.2" customHeight="1" spans="1:7">
      <c r="A6" s="101" t="s">
        <v>11</v>
      </c>
      <c r="B6" s="106">
        <f>B7+B32+B33</f>
        <v>61853</v>
      </c>
      <c r="C6" s="106">
        <f>C7+C32+C33</f>
        <v>26485</v>
      </c>
      <c r="D6" s="120">
        <f>C6/B6*100</f>
        <v>42.8192650316072</v>
      </c>
      <c r="E6" s="106">
        <f>E7+E32+E33</f>
        <v>24443</v>
      </c>
      <c r="F6" s="121">
        <f>C6-E6</f>
        <v>2042</v>
      </c>
      <c r="G6" s="103">
        <f>F6/E6*100</f>
        <v>8.35413001677372</v>
      </c>
    </row>
    <row r="7" s="109" customFormat="1" ht="18.2" customHeight="1" spans="1:7">
      <c r="A7" s="101" t="s">
        <v>12</v>
      </c>
      <c r="B7" s="106">
        <f>B8+B23</f>
        <v>48636</v>
      </c>
      <c r="C7" s="106">
        <f>C8+C23</f>
        <v>23116</v>
      </c>
      <c r="D7" s="120">
        <f t="shared" ref="D7:D20" si="0">C7/B7*100</f>
        <v>47.528579652932</v>
      </c>
      <c r="E7" s="106">
        <f>E8+E23</f>
        <v>20039</v>
      </c>
      <c r="F7" s="121">
        <f t="shared" ref="F7:F21" si="1">C7-E7</f>
        <v>3077</v>
      </c>
      <c r="G7" s="103">
        <f t="shared" ref="G7:G20" si="2">F7/E7*100</f>
        <v>15.3550576376067</v>
      </c>
    </row>
    <row r="8" s="110" customFormat="1" ht="18.2" customHeight="1" spans="1:7">
      <c r="A8" s="101" t="s">
        <v>13</v>
      </c>
      <c r="B8" s="106">
        <f>SUM(B9:B21)</f>
        <v>29000</v>
      </c>
      <c r="C8" s="106">
        <f>SUM(C9:C22)</f>
        <v>12188</v>
      </c>
      <c r="D8" s="120">
        <f t="shared" si="0"/>
        <v>42.0275862068966</v>
      </c>
      <c r="E8" s="106">
        <f>SUM(E9:E22)</f>
        <v>11561</v>
      </c>
      <c r="F8" s="121">
        <f t="shared" si="1"/>
        <v>627</v>
      </c>
      <c r="G8" s="103">
        <f t="shared" si="2"/>
        <v>5.42340627973359</v>
      </c>
    </row>
    <row r="9" s="110" customFormat="1" ht="18.2" customHeight="1" spans="1:7">
      <c r="A9" s="101" t="s">
        <v>14</v>
      </c>
      <c r="B9" s="106">
        <v>16585</v>
      </c>
      <c r="C9" s="122">
        <v>5915</v>
      </c>
      <c r="D9" s="120">
        <f t="shared" si="0"/>
        <v>35.664757310823</v>
      </c>
      <c r="E9" s="123">
        <v>6054</v>
      </c>
      <c r="F9" s="121">
        <f t="shared" si="1"/>
        <v>-139</v>
      </c>
      <c r="G9" s="103">
        <f t="shared" si="2"/>
        <v>-2.29600264288074</v>
      </c>
    </row>
    <row r="10" s="110" customFormat="1" ht="18.2" customHeight="1" spans="1:7">
      <c r="A10" s="101" t="s">
        <v>15</v>
      </c>
      <c r="B10" s="106">
        <v>3520</v>
      </c>
      <c r="C10" s="122">
        <v>1275</v>
      </c>
      <c r="D10" s="120">
        <f t="shared" si="0"/>
        <v>36.2215909090909</v>
      </c>
      <c r="E10" s="123">
        <v>1594</v>
      </c>
      <c r="F10" s="121">
        <f t="shared" si="1"/>
        <v>-319</v>
      </c>
      <c r="G10" s="103">
        <f t="shared" si="2"/>
        <v>-20.0125470514429</v>
      </c>
    </row>
    <row r="11" s="110" customFormat="1" ht="18.2" customHeight="1" spans="1:7">
      <c r="A11" s="101" t="s">
        <v>16</v>
      </c>
      <c r="B11" s="106">
        <v>1040</v>
      </c>
      <c r="C11" s="122">
        <v>513</v>
      </c>
      <c r="D11" s="120">
        <f t="shared" si="0"/>
        <v>49.3269230769231</v>
      </c>
      <c r="E11" s="123">
        <v>269</v>
      </c>
      <c r="F11" s="121">
        <f t="shared" si="1"/>
        <v>244</v>
      </c>
      <c r="G11" s="103">
        <f t="shared" si="2"/>
        <v>90.7063197026022</v>
      </c>
    </row>
    <row r="12" s="110" customFormat="1" ht="18.2" customHeight="1" spans="1:7">
      <c r="A12" s="101" t="s">
        <v>17</v>
      </c>
      <c r="B12" s="106">
        <v>4078</v>
      </c>
      <c r="C12" s="122">
        <v>2200</v>
      </c>
      <c r="D12" s="120">
        <f t="shared" si="0"/>
        <v>53.9480137322217</v>
      </c>
      <c r="E12" s="123">
        <v>1895</v>
      </c>
      <c r="F12" s="121">
        <f t="shared" si="1"/>
        <v>305</v>
      </c>
      <c r="G12" s="103">
        <f t="shared" si="2"/>
        <v>16.0949868073879</v>
      </c>
    </row>
    <row r="13" s="110" customFormat="1" ht="18.2" customHeight="1" spans="1:7">
      <c r="A13" s="101" t="s">
        <v>18</v>
      </c>
      <c r="B13" s="106">
        <v>992</v>
      </c>
      <c r="C13" s="122">
        <v>301</v>
      </c>
      <c r="D13" s="120">
        <f t="shared" si="0"/>
        <v>30.3427419354839</v>
      </c>
      <c r="E13" s="123">
        <v>362</v>
      </c>
      <c r="F13" s="121">
        <f t="shared" si="1"/>
        <v>-61</v>
      </c>
      <c r="G13" s="103">
        <f t="shared" si="2"/>
        <v>-16.8508287292818</v>
      </c>
    </row>
    <row r="14" s="110" customFormat="1" ht="18.2" customHeight="1" spans="1:7">
      <c r="A14" s="101" t="s">
        <v>19</v>
      </c>
      <c r="B14" s="106">
        <v>550</v>
      </c>
      <c r="C14" s="122">
        <v>213</v>
      </c>
      <c r="D14" s="120">
        <f t="shared" si="0"/>
        <v>38.7272727272727</v>
      </c>
      <c r="E14" s="123">
        <v>234</v>
      </c>
      <c r="F14" s="121">
        <f t="shared" si="1"/>
        <v>-21</v>
      </c>
      <c r="G14" s="103">
        <f t="shared" si="2"/>
        <v>-8.97435897435897</v>
      </c>
    </row>
    <row r="15" s="110" customFormat="1" ht="18.2" customHeight="1" spans="1:7">
      <c r="A15" s="101" t="s">
        <v>20</v>
      </c>
      <c r="B15" s="106">
        <v>407</v>
      </c>
      <c r="C15" s="122">
        <v>199</v>
      </c>
      <c r="D15" s="120">
        <f t="shared" si="0"/>
        <v>48.8943488943489</v>
      </c>
      <c r="E15" s="123">
        <v>167</v>
      </c>
      <c r="F15" s="121">
        <f t="shared" si="1"/>
        <v>32</v>
      </c>
      <c r="G15" s="103">
        <f t="shared" si="2"/>
        <v>19.1616766467066</v>
      </c>
    </row>
    <row r="16" s="110" customFormat="1" ht="18.2" customHeight="1" spans="1:7">
      <c r="A16" s="101" t="s">
        <v>21</v>
      </c>
      <c r="B16" s="106">
        <v>430</v>
      </c>
      <c r="C16" s="122">
        <v>113</v>
      </c>
      <c r="D16" s="120">
        <f t="shared" si="0"/>
        <v>26.2790697674419</v>
      </c>
      <c r="E16" s="123">
        <v>99</v>
      </c>
      <c r="F16" s="121">
        <f t="shared" si="1"/>
        <v>14</v>
      </c>
      <c r="G16" s="103">
        <f t="shared" si="2"/>
        <v>14.1414141414141</v>
      </c>
    </row>
    <row r="17" s="110" customFormat="1" ht="18.2" customHeight="1" spans="1:7">
      <c r="A17" s="101" t="s">
        <v>22</v>
      </c>
      <c r="B17" s="106">
        <v>175</v>
      </c>
      <c r="C17" s="122">
        <v>99</v>
      </c>
      <c r="D17" s="120">
        <f t="shared" si="0"/>
        <v>56.5714285714286</v>
      </c>
      <c r="E17" s="123">
        <v>23</v>
      </c>
      <c r="F17" s="121">
        <f t="shared" si="1"/>
        <v>76</v>
      </c>
      <c r="G17" s="103">
        <f t="shared" si="2"/>
        <v>330.434782608696</v>
      </c>
    </row>
    <row r="18" s="110" customFormat="1" ht="18.2" customHeight="1" spans="1:7">
      <c r="A18" s="101" t="s">
        <v>23</v>
      </c>
      <c r="B18" s="106">
        <v>700</v>
      </c>
      <c r="C18" s="122">
        <v>396</v>
      </c>
      <c r="D18" s="120">
        <f t="shared" si="0"/>
        <v>56.5714285714286</v>
      </c>
      <c r="E18" s="123">
        <v>379</v>
      </c>
      <c r="F18" s="121">
        <f t="shared" si="1"/>
        <v>17</v>
      </c>
      <c r="G18" s="103">
        <f t="shared" si="2"/>
        <v>4.48548812664908</v>
      </c>
    </row>
    <row r="19" s="110" customFormat="1" ht="18.2" customHeight="1" spans="1:7">
      <c r="A19" s="101" t="s">
        <v>24</v>
      </c>
      <c r="B19" s="106"/>
      <c r="C19" s="122">
        <v>519</v>
      </c>
      <c r="D19" s="120"/>
      <c r="E19" s="123">
        <v>199</v>
      </c>
      <c r="F19" s="121">
        <f t="shared" si="1"/>
        <v>320</v>
      </c>
      <c r="G19" s="103"/>
    </row>
    <row r="20" s="110" customFormat="1" ht="18.2" customHeight="1" spans="1:7">
      <c r="A20" s="101" t="s">
        <v>25</v>
      </c>
      <c r="B20" s="106">
        <v>423</v>
      </c>
      <c r="C20" s="122">
        <v>445</v>
      </c>
      <c r="D20" s="120">
        <f t="shared" si="0"/>
        <v>105.200945626478</v>
      </c>
      <c r="E20" s="123">
        <v>277</v>
      </c>
      <c r="F20" s="121">
        <f t="shared" si="1"/>
        <v>168</v>
      </c>
      <c r="G20" s="103">
        <f t="shared" si="2"/>
        <v>60.6498194945848</v>
      </c>
    </row>
    <row r="21" s="110" customFormat="1" ht="18.2" customHeight="1" spans="1:7">
      <c r="A21" s="101" t="s">
        <v>26</v>
      </c>
      <c r="B21" s="124">
        <v>100</v>
      </c>
      <c r="C21" s="122">
        <v>0</v>
      </c>
      <c r="D21" s="120"/>
      <c r="E21" s="123"/>
      <c r="F21" s="121">
        <f t="shared" si="1"/>
        <v>0</v>
      </c>
      <c r="G21" s="103"/>
    </row>
    <row r="22" s="110" customFormat="1" ht="18.2" customHeight="1" spans="1:7">
      <c r="A22" s="101" t="s">
        <v>27</v>
      </c>
      <c r="B22" s="124"/>
      <c r="C22" s="122"/>
      <c r="D22" s="120"/>
      <c r="E22" s="123">
        <v>9</v>
      </c>
      <c r="F22" s="121"/>
      <c r="G22" s="103"/>
    </row>
    <row r="23" s="110" customFormat="1" ht="18.2" customHeight="1" spans="1:7">
      <c r="A23" s="101" t="s">
        <v>28</v>
      </c>
      <c r="B23" s="106">
        <f>SUM(B24:B31)</f>
        <v>19636</v>
      </c>
      <c r="C23" s="106">
        <f>SUM(C24:C31)</f>
        <v>10928</v>
      </c>
      <c r="D23" s="120">
        <f>C23/B23*100</f>
        <v>55.6528824607863</v>
      </c>
      <c r="E23" s="106">
        <f>SUM(E24:E31)</f>
        <v>8478</v>
      </c>
      <c r="F23" s="121">
        <f t="shared" ref="F23:F34" si="3">C23-E23</f>
        <v>2450</v>
      </c>
      <c r="G23" s="103">
        <f>F23/E23*100</f>
        <v>28.898325076669</v>
      </c>
    </row>
    <row r="24" s="110" customFormat="1" ht="18.2" customHeight="1" spans="1:7">
      <c r="A24" s="101" t="s">
        <v>29</v>
      </c>
      <c r="B24" s="106">
        <v>1500</v>
      </c>
      <c r="C24" s="122">
        <v>694</v>
      </c>
      <c r="D24" s="120">
        <f>C24/B24*100</f>
        <v>46.2666666666667</v>
      </c>
      <c r="E24" s="123">
        <v>803</v>
      </c>
      <c r="F24" s="121">
        <f t="shared" si="3"/>
        <v>-109</v>
      </c>
      <c r="G24" s="103">
        <f>F24/E24*100</f>
        <v>-13.574097135741</v>
      </c>
    </row>
    <row r="25" s="110" customFormat="1" ht="18.2" customHeight="1" spans="1:7">
      <c r="A25" s="101" t="s">
        <v>30</v>
      </c>
      <c r="B25" s="106">
        <v>500</v>
      </c>
      <c r="C25" s="122">
        <v>436</v>
      </c>
      <c r="D25" s="120">
        <f>C25/B25*100</f>
        <v>87.2</v>
      </c>
      <c r="E25" s="123">
        <v>804</v>
      </c>
      <c r="F25" s="121">
        <f t="shared" si="3"/>
        <v>-368</v>
      </c>
      <c r="G25" s="103">
        <f>F25/E25*100</f>
        <v>-45.771144278607</v>
      </c>
    </row>
    <row r="26" s="110" customFormat="1" ht="18.2" customHeight="1" spans="1:7">
      <c r="A26" s="101" t="s">
        <v>31</v>
      </c>
      <c r="B26" s="106">
        <v>1700</v>
      </c>
      <c r="C26" s="122">
        <v>1879</v>
      </c>
      <c r="D26" s="120">
        <f>C26/B26*100</f>
        <v>110.529411764706</v>
      </c>
      <c r="E26" s="123">
        <v>1964</v>
      </c>
      <c r="F26" s="121">
        <f t="shared" si="3"/>
        <v>-85</v>
      </c>
      <c r="G26" s="103">
        <f>F26/E26*100</f>
        <v>-4.32790224032587</v>
      </c>
    </row>
    <row r="27" s="110" customFormat="1" ht="18.2" customHeight="1" spans="1:7">
      <c r="A27" s="101" t="s">
        <v>32</v>
      </c>
      <c r="B27" s="106"/>
      <c r="C27" s="122"/>
      <c r="D27" s="120"/>
      <c r="E27" s="123"/>
      <c r="F27" s="121">
        <f t="shared" si="3"/>
        <v>0</v>
      </c>
      <c r="G27" s="103"/>
    </row>
    <row r="28" s="110" customFormat="1" ht="18.2" customHeight="1" spans="1:7">
      <c r="A28" s="101" t="s">
        <v>33</v>
      </c>
      <c r="B28" s="106">
        <v>15936</v>
      </c>
      <c r="C28" s="122">
        <v>7912</v>
      </c>
      <c r="D28" s="120">
        <f>C28/B28*100</f>
        <v>49.64859437751</v>
      </c>
      <c r="E28" s="123">
        <v>4904</v>
      </c>
      <c r="F28" s="121">
        <f t="shared" si="3"/>
        <v>3008</v>
      </c>
      <c r="G28" s="103">
        <f>F28/E28*100</f>
        <v>61.3376835236542</v>
      </c>
    </row>
    <row r="29" s="110" customFormat="1" ht="18.2" customHeight="1" spans="1:7">
      <c r="A29" s="101" t="s">
        <v>34</v>
      </c>
      <c r="B29" s="106"/>
      <c r="C29" s="122">
        <v>0</v>
      </c>
      <c r="D29" s="120"/>
      <c r="E29" s="123">
        <v>0</v>
      </c>
      <c r="F29" s="121">
        <f t="shared" si="3"/>
        <v>0</v>
      </c>
      <c r="G29" s="103"/>
    </row>
    <row r="30" s="110" customFormat="1" ht="18.2" customHeight="1" spans="1:7">
      <c r="A30" s="101" t="s">
        <v>35</v>
      </c>
      <c r="B30" s="106">
        <v>0</v>
      </c>
      <c r="C30" s="122">
        <v>0</v>
      </c>
      <c r="D30" s="120"/>
      <c r="E30" s="123">
        <v>0</v>
      </c>
      <c r="F30" s="121">
        <f t="shared" si="3"/>
        <v>0</v>
      </c>
      <c r="G30" s="103"/>
    </row>
    <row r="31" s="110" customFormat="1" ht="18.2" customHeight="1" spans="1:7">
      <c r="A31" s="101" t="s">
        <v>36</v>
      </c>
      <c r="B31" s="106">
        <v>0</v>
      </c>
      <c r="C31" s="106">
        <v>7</v>
      </c>
      <c r="D31" s="120"/>
      <c r="E31" s="106">
        <v>3</v>
      </c>
      <c r="F31" s="121">
        <f t="shared" si="3"/>
        <v>4</v>
      </c>
      <c r="G31" s="103"/>
    </row>
    <row r="32" s="110" customFormat="1" ht="18.2" customHeight="1" spans="1:7">
      <c r="A32" s="125" t="s">
        <v>37</v>
      </c>
      <c r="B32" s="126">
        <v>13200</v>
      </c>
      <c r="C32" s="127">
        <v>3369</v>
      </c>
      <c r="D32" s="120">
        <f>C32/B32*100</f>
        <v>25.5227272727273</v>
      </c>
      <c r="E32" s="128">
        <v>4404</v>
      </c>
      <c r="F32" s="121">
        <f t="shared" si="3"/>
        <v>-1035</v>
      </c>
      <c r="G32" s="103">
        <f>F32/E32*100</f>
        <v>-23.5013623978202</v>
      </c>
    </row>
    <row r="33" s="110" customFormat="1" ht="18.2" customHeight="1" spans="1:7">
      <c r="A33" s="101" t="s">
        <v>38</v>
      </c>
      <c r="B33" s="106">
        <v>17</v>
      </c>
      <c r="C33" s="106">
        <v>0</v>
      </c>
      <c r="D33" s="120"/>
      <c r="E33" s="106">
        <v>0</v>
      </c>
      <c r="F33" s="121">
        <f t="shared" si="3"/>
        <v>0</v>
      </c>
      <c r="G33" s="103"/>
    </row>
    <row r="34" s="109" customFormat="1" ht="18.2" customHeight="1" spans="1:7">
      <c r="A34" s="129" t="s">
        <v>39</v>
      </c>
      <c r="B34" s="106">
        <v>38156</v>
      </c>
      <c r="C34" s="106">
        <v>19390</v>
      </c>
      <c r="D34" s="120">
        <f>C34/B34*100</f>
        <v>50.8176957752385</v>
      </c>
      <c r="E34" s="106">
        <v>17977</v>
      </c>
      <c r="F34" s="121">
        <f t="shared" si="3"/>
        <v>1413</v>
      </c>
      <c r="G34" s="103">
        <f>F34/E34*100</f>
        <v>7.86004338877455</v>
      </c>
    </row>
    <row r="35" s="81" customFormat="1" spans="2:5">
      <c r="B35" s="130"/>
      <c r="C35" s="130"/>
      <c r="D35" s="130"/>
      <c r="E35" s="130"/>
    </row>
  </sheetData>
  <mergeCells count="5">
    <mergeCell ref="A2:G2"/>
    <mergeCell ref="E3:F3"/>
    <mergeCell ref="C4:G4"/>
    <mergeCell ref="A4:A5"/>
    <mergeCell ref="B4:B5"/>
  </mergeCells>
  <printOptions horizontalCentered="1"/>
  <pageMargins left="0.31496062992126" right="0.31496062992126" top="0.31496062992126" bottom="0.393700787401575" header="0" footer="0"/>
  <pageSetup paperSize="9" firstPageNumber="13" pageOrder="overThenDown" orientation="landscape" blackAndWhite="1" useFirstPageNumber="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workbookViewId="0">
      <pane xSplit="1" ySplit="5" topLeftCell="B6" activePane="bottomRight" state="frozen"/>
      <selection/>
      <selection pane="topRight"/>
      <selection pane="bottomLeft"/>
      <selection pane="bottomRight" activeCell="C29" sqref="C29"/>
    </sheetView>
  </sheetViews>
  <sheetFormatPr defaultColWidth="9.125" defaultRowHeight="14.25" outlineLevelCol="6"/>
  <cols>
    <col min="1" max="1" width="27.625" style="87" customWidth="1"/>
    <col min="2" max="2" width="15.75" style="88" customWidth="1"/>
    <col min="3" max="3" width="15.75" style="89" customWidth="1"/>
    <col min="4" max="7" width="15.75" style="87" customWidth="1"/>
  </cols>
  <sheetData>
    <row r="1" s="81" customFormat="1" ht="17.1" customHeight="1" spans="1:7">
      <c r="A1" s="90" t="s">
        <v>40</v>
      </c>
      <c r="B1" s="91"/>
      <c r="C1" s="92"/>
      <c r="D1" s="93"/>
      <c r="E1" s="93"/>
      <c r="F1" s="93"/>
      <c r="G1" s="93"/>
    </row>
    <row r="2" s="82" customFormat="1" ht="26.45" customHeight="1" spans="1:7">
      <c r="A2" s="94" t="s">
        <v>41</v>
      </c>
      <c r="B2" s="94"/>
      <c r="C2" s="94"/>
      <c r="D2" s="94"/>
      <c r="E2" s="94"/>
      <c r="F2" s="94"/>
      <c r="G2" s="94"/>
    </row>
    <row r="3" s="83" customFormat="1" ht="16.5" customHeight="1" spans="1:7">
      <c r="A3" s="95"/>
      <c r="B3" s="95"/>
      <c r="C3" s="96"/>
      <c r="D3" s="95"/>
      <c r="E3" s="96"/>
      <c r="F3" s="96"/>
      <c r="G3" s="97" t="s">
        <v>2</v>
      </c>
    </row>
    <row r="4" s="84" customFormat="1" ht="15" customHeight="1" spans="1:7">
      <c r="A4" s="98" t="s">
        <v>42</v>
      </c>
      <c r="B4" s="98" t="s">
        <v>4</v>
      </c>
      <c r="C4" s="98" t="s">
        <v>5</v>
      </c>
      <c r="D4" s="98"/>
      <c r="E4" s="98"/>
      <c r="F4" s="98"/>
      <c r="G4" s="98"/>
    </row>
    <row r="5" s="84" customFormat="1" ht="18.75" customHeight="1" spans="1:7">
      <c r="A5" s="98"/>
      <c r="B5" s="98"/>
      <c r="C5" s="98" t="s">
        <v>6</v>
      </c>
      <c r="D5" s="98" t="s">
        <v>7</v>
      </c>
      <c r="E5" s="99" t="s">
        <v>8</v>
      </c>
      <c r="F5" s="100" t="s">
        <v>43</v>
      </c>
      <c r="G5" s="100" t="s">
        <v>10</v>
      </c>
    </row>
    <row r="6" s="82" customFormat="1" ht="18" customHeight="1" spans="1:7">
      <c r="A6" s="101" t="s">
        <v>44</v>
      </c>
      <c r="B6" s="102">
        <f>SUM(B7,B32,B33)</f>
        <v>552681.5</v>
      </c>
      <c r="C6" s="102">
        <f>SUM(C7,C32,C33)</f>
        <v>287557</v>
      </c>
      <c r="D6" s="103">
        <f t="shared" ref="D6:D34" si="0">IF(B6=0,0,C6/B6*100)</f>
        <v>52.0294238182389</v>
      </c>
      <c r="E6" s="102">
        <f>SUM(E7,E32,E33)</f>
        <v>375446</v>
      </c>
      <c r="F6" s="102">
        <f>C6-E6</f>
        <v>-87889</v>
      </c>
      <c r="G6" s="104">
        <f t="shared" ref="G6:G7" si="1">IF(E6=0,0,(C6-E6)/E6*100)</f>
        <v>-23.4092252947162</v>
      </c>
    </row>
    <row r="7" s="82" customFormat="1" ht="18" customHeight="1" spans="1:7">
      <c r="A7" s="101" t="s">
        <v>45</v>
      </c>
      <c r="B7" s="102">
        <f>SUM(B8:B31)</f>
        <v>540000</v>
      </c>
      <c r="C7" s="102">
        <f>SUM(C8:C31)</f>
        <v>283479</v>
      </c>
      <c r="D7" s="103">
        <f t="shared" si="0"/>
        <v>52.4961111111111</v>
      </c>
      <c r="E7" s="102">
        <f>SUM(E8:E31)</f>
        <v>354630</v>
      </c>
      <c r="F7" s="102">
        <f t="shared" ref="F7:F34" si="2">C7-E7</f>
        <v>-71151</v>
      </c>
      <c r="G7" s="104">
        <f t="shared" si="1"/>
        <v>-20.0634464089333</v>
      </c>
    </row>
    <row r="8" s="85" customFormat="1" ht="18" customHeight="1" spans="1:7">
      <c r="A8" s="101" t="s">
        <v>46</v>
      </c>
      <c r="B8" s="102">
        <v>46000</v>
      </c>
      <c r="C8" s="102">
        <v>37451</v>
      </c>
      <c r="D8" s="103">
        <f t="shared" si="0"/>
        <v>81.4152173913044</v>
      </c>
      <c r="E8" s="102">
        <v>30570</v>
      </c>
      <c r="F8" s="102">
        <f t="shared" si="2"/>
        <v>6881</v>
      </c>
      <c r="G8" s="104">
        <f t="shared" ref="G8:G22" si="3">IF(E8=0,0,(C8-E8)/E8*100)</f>
        <v>22.5089957474648</v>
      </c>
    </row>
    <row r="9" s="85" customFormat="1" ht="18" customHeight="1" spans="1:7">
      <c r="A9" s="101" t="s">
        <v>47</v>
      </c>
      <c r="B9" s="102"/>
      <c r="C9" s="102"/>
      <c r="D9" s="103">
        <f t="shared" si="0"/>
        <v>0</v>
      </c>
      <c r="E9" s="102"/>
      <c r="F9" s="102">
        <f t="shared" si="2"/>
        <v>0</v>
      </c>
      <c r="G9" s="104">
        <f t="shared" si="3"/>
        <v>0</v>
      </c>
    </row>
    <row r="10" s="85" customFormat="1" ht="18" customHeight="1" spans="1:7">
      <c r="A10" s="101" t="s">
        <v>48</v>
      </c>
      <c r="B10" s="102">
        <v>400</v>
      </c>
      <c r="C10" s="102">
        <v>175</v>
      </c>
      <c r="D10" s="103">
        <f t="shared" si="0"/>
        <v>43.75</v>
      </c>
      <c r="E10" s="102">
        <v>401</v>
      </c>
      <c r="F10" s="102">
        <f t="shared" si="2"/>
        <v>-226</v>
      </c>
      <c r="G10" s="104">
        <f t="shared" si="3"/>
        <v>-56.359102244389</v>
      </c>
    </row>
    <row r="11" s="85" customFormat="1" ht="18" customHeight="1" spans="1:7">
      <c r="A11" s="101" t="s">
        <v>49</v>
      </c>
      <c r="B11" s="102">
        <v>51000</v>
      </c>
      <c r="C11" s="102">
        <v>35376</v>
      </c>
      <c r="D11" s="103">
        <f t="shared" si="0"/>
        <v>69.3647058823529</v>
      </c>
      <c r="E11" s="102">
        <v>59760</v>
      </c>
      <c r="F11" s="102">
        <f t="shared" si="2"/>
        <v>-24384</v>
      </c>
      <c r="G11" s="104">
        <f t="shared" si="3"/>
        <v>-40.8032128514056</v>
      </c>
    </row>
    <row r="12" s="85" customFormat="1" ht="18" customHeight="1" spans="1:7">
      <c r="A12" s="101" t="s">
        <v>50</v>
      </c>
      <c r="B12" s="102">
        <v>120200</v>
      </c>
      <c r="C12" s="102">
        <v>70673</v>
      </c>
      <c r="D12" s="103">
        <f t="shared" si="0"/>
        <v>58.7961730449251</v>
      </c>
      <c r="E12" s="102">
        <v>71043</v>
      </c>
      <c r="F12" s="102">
        <f t="shared" si="2"/>
        <v>-370</v>
      </c>
      <c r="G12" s="104">
        <f t="shared" si="3"/>
        <v>-0.520811339611221</v>
      </c>
    </row>
    <row r="13" s="85" customFormat="1" ht="18" customHeight="1" spans="1:7">
      <c r="A13" s="101" t="s">
        <v>51</v>
      </c>
      <c r="B13" s="102">
        <v>160</v>
      </c>
      <c r="C13" s="102">
        <v>101</v>
      </c>
      <c r="D13" s="103">
        <f t="shared" si="0"/>
        <v>63.125</v>
      </c>
      <c r="E13" s="102">
        <v>76</v>
      </c>
      <c r="F13" s="102">
        <f t="shared" si="2"/>
        <v>25</v>
      </c>
      <c r="G13" s="104">
        <f t="shared" si="3"/>
        <v>32.8947368421053</v>
      </c>
    </row>
    <row r="14" s="85" customFormat="1" ht="18" customHeight="1" spans="1:7">
      <c r="A14" s="101" t="s">
        <v>52</v>
      </c>
      <c r="B14" s="102">
        <v>4200</v>
      </c>
      <c r="C14" s="102">
        <v>2304</v>
      </c>
      <c r="D14" s="103">
        <f t="shared" si="0"/>
        <v>54.8571428571429</v>
      </c>
      <c r="E14" s="102">
        <v>2097</v>
      </c>
      <c r="F14" s="102">
        <f t="shared" si="2"/>
        <v>207</v>
      </c>
      <c r="G14" s="104">
        <f t="shared" si="3"/>
        <v>9.87124463519313</v>
      </c>
    </row>
    <row r="15" s="85" customFormat="1" ht="18" customHeight="1" spans="1:7">
      <c r="A15" s="101" t="s">
        <v>53</v>
      </c>
      <c r="B15" s="102">
        <v>56000</v>
      </c>
      <c r="C15" s="102">
        <v>29478</v>
      </c>
      <c r="D15" s="103">
        <f t="shared" si="0"/>
        <v>52.6392857142857</v>
      </c>
      <c r="E15" s="102">
        <v>31068</v>
      </c>
      <c r="F15" s="102">
        <f t="shared" si="2"/>
        <v>-1590</v>
      </c>
      <c r="G15" s="104">
        <f t="shared" si="3"/>
        <v>-5.11780610274237</v>
      </c>
    </row>
    <row r="16" s="85" customFormat="1" ht="18" customHeight="1" spans="1:7">
      <c r="A16" s="101" t="s">
        <v>54</v>
      </c>
      <c r="B16" s="102">
        <v>33000</v>
      </c>
      <c r="C16" s="102">
        <v>28478</v>
      </c>
      <c r="D16" s="103">
        <f t="shared" si="0"/>
        <v>86.2969696969697</v>
      </c>
      <c r="E16" s="102">
        <v>11526</v>
      </c>
      <c r="F16" s="102">
        <f t="shared" si="2"/>
        <v>16952</v>
      </c>
      <c r="G16" s="104">
        <f t="shared" si="3"/>
        <v>147.076175602985</v>
      </c>
    </row>
    <row r="17" s="85" customFormat="1" ht="18" customHeight="1" spans="1:7">
      <c r="A17" s="101" t="s">
        <v>55</v>
      </c>
      <c r="B17" s="102">
        <v>4700</v>
      </c>
      <c r="C17" s="102">
        <v>3156</v>
      </c>
      <c r="D17" s="103">
        <f t="shared" si="0"/>
        <v>67.1489361702128</v>
      </c>
      <c r="E17" s="102">
        <v>1840</v>
      </c>
      <c r="F17" s="102">
        <f t="shared" si="2"/>
        <v>1316</v>
      </c>
      <c r="G17" s="104">
        <f t="shared" si="3"/>
        <v>71.5217391304348</v>
      </c>
    </row>
    <row r="18" s="85" customFormat="1" ht="18" customHeight="1" spans="1:7">
      <c r="A18" s="101" t="s">
        <v>56</v>
      </c>
      <c r="B18" s="102">
        <v>14000</v>
      </c>
      <c r="C18" s="102">
        <v>3347</v>
      </c>
      <c r="D18" s="103">
        <f t="shared" si="0"/>
        <v>23.9071428571429</v>
      </c>
      <c r="E18" s="102">
        <v>9835</v>
      </c>
      <c r="F18" s="102">
        <f t="shared" si="2"/>
        <v>-6488</v>
      </c>
      <c r="G18" s="104">
        <f t="shared" si="3"/>
        <v>-65.9684799186578</v>
      </c>
    </row>
    <row r="19" s="85" customFormat="1" ht="18" customHeight="1" spans="1:7">
      <c r="A19" s="101" t="s">
        <v>57</v>
      </c>
      <c r="B19" s="102">
        <v>147400</v>
      </c>
      <c r="C19" s="102">
        <v>51089</v>
      </c>
      <c r="D19" s="103">
        <f t="shared" si="0"/>
        <v>34.6601085481683</v>
      </c>
      <c r="E19" s="102">
        <v>107397</v>
      </c>
      <c r="F19" s="102">
        <f t="shared" si="2"/>
        <v>-56308</v>
      </c>
      <c r="G19" s="104">
        <f t="shared" si="3"/>
        <v>-52.4297699190853</v>
      </c>
    </row>
    <row r="20" s="85" customFormat="1" ht="18" customHeight="1" spans="1:7">
      <c r="A20" s="101" t="s">
        <v>58</v>
      </c>
      <c r="B20" s="102">
        <v>5200</v>
      </c>
      <c r="C20" s="102">
        <v>4918</v>
      </c>
      <c r="D20" s="103">
        <f t="shared" si="0"/>
        <v>94.5769230769231</v>
      </c>
      <c r="E20" s="102">
        <v>3800</v>
      </c>
      <c r="F20" s="102">
        <f t="shared" si="2"/>
        <v>1118</v>
      </c>
      <c r="G20" s="104">
        <f t="shared" si="3"/>
        <v>29.4210526315789</v>
      </c>
    </row>
    <row r="21" s="85" customFormat="1" ht="18" customHeight="1" spans="1:7">
      <c r="A21" s="101" t="s">
        <v>59</v>
      </c>
      <c r="B21" s="102">
        <v>800</v>
      </c>
      <c r="C21" s="102">
        <v>228</v>
      </c>
      <c r="D21" s="103">
        <f t="shared" si="0"/>
        <v>28.5</v>
      </c>
      <c r="E21" s="102">
        <v>436</v>
      </c>
      <c r="F21" s="102">
        <f t="shared" si="2"/>
        <v>-208</v>
      </c>
      <c r="G21" s="104">
        <f t="shared" si="3"/>
        <v>-47.7064220183486</v>
      </c>
    </row>
    <row r="22" s="85" customFormat="1" ht="18" customHeight="1" spans="1:7">
      <c r="A22" s="101" t="s">
        <v>60</v>
      </c>
      <c r="B22" s="102">
        <v>200</v>
      </c>
      <c r="C22" s="102">
        <v>551</v>
      </c>
      <c r="D22" s="103">
        <f t="shared" si="0"/>
        <v>275.5</v>
      </c>
      <c r="E22" s="102">
        <v>105</v>
      </c>
      <c r="F22" s="102">
        <f t="shared" si="2"/>
        <v>446</v>
      </c>
      <c r="G22" s="104">
        <f t="shared" si="3"/>
        <v>424.761904761905</v>
      </c>
    </row>
    <row r="23" s="85" customFormat="1" ht="18" customHeight="1" spans="1:7">
      <c r="A23" s="101" t="s">
        <v>61</v>
      </c>
      <c r="B23" s="102">
        <v>35</v>
      </c>
      <c r="C23" s="102">
        <v>61</v>
      </c>
      <c r="D23" s="103">
        <f t="shared" si="0"/>
        <v>174.285714285714</v>
      </c>
      <c r="E23" s="102"/>
      <c r="F23" s="102">
        <f t="shared" si="2"/>
        <v>61</v>
      </c>
      <c r="G23" s="104">
        <f t="shared" ref="G23:G34" si="4">IF(E23=0,0,(C23-E23)/E23*100)</f>
        <v>0</v>
      </c>
    </row>
    <row r="24" s="85" customFormat="1" ht="18" customHeight="1" spans="1:7">
      <c r="A24" s="101" t="s">
        <v>62</v>
      </c>
      <c r="B24" s="102"/>
      <c r="C24" s="102"/>
      <c r="D24" s="103">
        <f t="shared" si="0"/>
        <v>0</v>
      </c>
      <c r="E24" s="102"/>
      <c r="F24" s="102">
        <f t="shared" si="2"/>
        <v>0</v>
      </c>
      <c r="G24" s="104">
        <f t="shared" si="4"/>
        <v>0</v>
      </c>
    </row>
    <row r="25" s="85" customFormat="1" ht="18" customHeight="1" spans="1:7">
      <c r="A25" s="101" t="s">
        <v>63</v>
      </c>
      <c r="B25" s="102">
        <v>1100</v>
      </c>
      <c r="C25" s="102">
        <v>787</v>
      </c>
      <c r="D25" s="103">
        <f t="shared" si="0"/>
        <v>71.5454545454545</v>
      </c>
      <c r="E25" s="102">
        <v>690</v>
      </c>
      <c r="F25" s="102">
        <f t="shared" si="2"/>
        <v>97</v>
      </c>
      <c r="G25" s="104">
        <f t="shared" si="4"/>
        <v>14.0579710144928</v>
      </c>
    </row>
    <row r="26" s="85" customFormat="1" ht="18" customHeight="1" spans="1:7">
      <c r="A26" s="101" t="s">
        <v>64</v>
      </c>
      <c r="B26" s="102">
        <v>12000</v>
      </c>
      <c r="C26" s="102">
        <v>6371</v>
      </c>
      <c r="D26" s="103">
        <f t="shared" si="0"/>
        <v>53.0916666666667</v>
      </c>
      <c r="E26" s="102">
        <v>7410</v>
      </c>
      <c r="F26" s="102">
        <f t="shared" si="2"/>
        <v>-1039</v>
      </c>
      <c r="G26" s="104">
        <f t="shared" si="4"/>
        <v>-14.0215924426451</v>
      </c>
    </row>
    <row r="27" s="85" customFormat="1" ht="18" customHeight="1" spans="1:7">
      <c r="A27" s="101" t="s">
        <v>65</v>
      </c>
      <c r="B27" s="102">
        <v>750</v>
      </c>
      <c r="C27" s="102">
        <v>274</v>
      </c>
      <c r="D27" s="103">
        <f t="shared" si="0"/>
        <v>36.5333333333333</v>
      </c>
      <c r="E27" s="102">
        <v>334</v>
      </c>
      <c r="F27" s="102">
        <f t="shared" si="2"/>
        <v>-60</v>
      </c>
      <c r="G27" s="104">
        <f t="shared" si="4"/>
        <v>-17.9640718562874</v>
      </c>
    </row>
    <row r="28" s="85" customFormat="1" ht="18" customHeight="1" spans="1:7">
      <c r="A28" s="101" t="s">
        <v>66</v>
      </c>
      <c r="B28" s="102">
        <v>1340</v>
      </c>
      <c r="C28" s="102">
        <v>1289</v>
      </c>
      <c r="D28" s="103">
        <f t="shared" si="0"/>
        <v>96.1940298507463</v>
      </c>
      <c r="E28" s="102">
        <v>728</v>
      </c>
      <c r="F28" s="102">
        <f t="shared" si="2"/>
        <v>561</v>
      </c>
      <c r="G28" s="104">
        <f t="shared" si="4"/>
        <v>77.0604395604396</v>
      </c>
    </row>
    <row r="29" s="85" customFormat="1" ht="18" customHeight="1" spans="1:7">
      <c r="A29" s="105" t="s">
        <v>67</v>
      </c>
      <c r="B29" s="102">
        <v>28108</v>
      </c>
      <c r="C29" s="102">
        <v>2074</v>
      </c>
      <c r="D29" s="103">
        <f t="shared" si="0"/>
        <v>7.37868222570087</v>
      </c>
      <c r="E29" s="102">
        <v>11114</v>
      </c>
      <c r="F29" s="102">
        <f t="shared" si="2"/>
        <v>-9040</v>
      </c>
      <c r="G29" s="104">
        <f t="shared" si="4"/>
        <v>-81.3388518985064</v>
      </c>
    </row>
    <row r="30" s="82" customFormat="1" ht="18" customHeight="1" spans="1:7">
      <c r="A30" s="101" t="s">
        <v>68</v>
      </c>
      <c r="B30" s="102">
        <v>13332</v>
      </c>
      <c r="C30" s="102">
        <v>5253</v>
      </c>
      <c r="D30" s="103">
        <f t="shared" si="0"/>
        <v>39.4014401440144</v>
      </c>
      <c r="E30" s="102">
        <v>4362</v>
      </c>
      <c r="F30" s="102">
        <f t="shared" si="2"/>
        <v>891</v>
      </c>
      <c r="G30" s="104">
        <f t="shared" si="4"/>
        <v>20.4264099037139</v>
      </c>
    </row>
    <row r="31" s="86" customFormat="1" ht="18" customHeight="1" spans="1:7">
      <c r="A31" s="101" t="s">
        <v>69</v>
      </c>
      <c r="B31" s="102">
        <v>75</v>
      </c>
      <c r="C31" s="102">
        <v>45</v>
      </c>
      <c r="D31" s="103">
        <f t="shared" si="0"/>
        <v>60</v>
      </c>
      <c r="E31" s="102">
        <v>38</v>
      </c>
      <c r="F31" s="102">
        <f t="shared" si="2"/>
        <v>7</v>
      </c>
      <c r="G31" s="104">
        <f t="shared" si="4"/>
        <v>18.4210526315789</v>
      </c>
    </row>
    <row r="32" s="86" customFormat="1" ht="18" customHeight="1" spans="1:7">
      <c r="A32" s="101" t="s">
        <v>70</v>
      </c>
      <c r="B32" s="102">
        <v>12662</v>
      </c>
      <c r="C32" s="102">
        <v>4078</v>
      </c>
      <c r="D32" s="103">
        <f t="shared" si="0"/>
        <v>32.2066024324751</v>
      </c>
      <c r="E32" s="102">
        <v>20816</v>
      </c>
      <c r="F32" s="102">
        <f t="shared" si="2"/>
        <v>-16738</v>
      </c>
      <c r="G32" s="104">
        <f t="shared" si="4"/>
        <v>-80.4093005380477</v>
      </c>
    </row>
    <row r="33" s="86" customFormat="1" ht="18" customHeight="1" spans="1:7">
      <c r="A33" s="101" t="s">
        <v>71</v>
      </c>
      <c r="B33" s="102">
        <v>19.5</v>
      </c>
      <c r="C33" s="102">
        <v>0</v>
      </c>
      <c r="D33" s="103">
        <f t="shared" si="0"/>
        <v>0</v>
      </c>
      <c r="E33" s="102">
        <v>0</v>
      </c>
      <c r="F33" s="102">
        <f t="shared" si="2"/>
        <v>0</v>
      </c>
      <c r="G33" s="104">
        <f t="shared" si="4"/>
        <v>0</v>
      </c>
    </row>
    <row r="34" s="81" customFormat="1" ht="18" customHeight="1" spans="1:7">
      <c r="A34" s="101" t="s">
        <v>72</v>
      </c>
      <c r="B34" s="102">
        <v>33482</v>
      </c>
      <c r="C34" s="106">
        <v>17292</v>
      </c>
      <c r="D34" s="103">
        <f t="shared" si="0"/>
        <v>51.6456603548175</v>
      </c>
      <c r="E34" s="102">
        <v>17950</v>
      </c>
      <c r="F34" s="102">
        <f t="shared" si="2"/>
        <v>-658</v>
      </c>
      <c r="G34" s="104">
        <f t="shared" si="4"/>
        <v>-3.66573816155989</v>
      </c>
    </row>
  </sheetData>
  <mergeCells count="4">
    <mergeCell ref="A2:G2"/>
    <mergeCell ref="C4:G4"/>
    <mergeCell ref="A4:A5"/>
    <mergeCell ref="B4:B5"/>
  </mergeCells>
  <printOptions horizontalCentered="1"/>
  <pageMargins left="0.275590551181102" right="0.275590551181102" top="0.31496062992126" bottom="0.393700787401575" header="0" footer="0.196850393700787"/>
  <pageSetup paperSize="9" firstPageNumber="15" pageOrder="overThenDown" orientation="landscape" blackAndWhite="1" useFirstPageNumber="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5"/>
  <sheetViews>
    <sheetView showGridLines="0" showZeros="0" topLeftCell="A22" workbookViewId="0">
      <selection activeCell="K31" sqref="K31:M37"/>
    </sheetView>
  </sheetViews>
  <sheetFormatPr defaultColWidth="9" defaultRowHeight="14.25"/>
  <cols>
    <col min="1" max="1" width="36.625" style="50" customWidth="1"/>
    <col min="2" max="2" width="11.875" style="50" customWidth="1"/>
    <col min="3" max="3" width="10.75" style="50" customWidth="1"/>
    <col min="4" max="4" width="11.875" style="50" customWidth="1"/>
    <col min="5" max="5" width="36.375" style="50" customWidth="1"/>
    <col min="6" max="6" width="10.875" style="50" customWidth="1"/>
    <col min="7" max="8" width="10.625" style="50" customWidth="1"/>
    <col min="9" max="9" width="11.875" style="50" customWidth="1"/>
    <col min="10" max="16384" width="9" style="50"/>
  </cols>
  <sheetData>
    <row r="1" ht="18.75" spans="1:9">
      <c r="A1" s="51" t="s">
        <v>73</v>
      </c>
      <c r="B1" s="52"/>
      <c r="C1" s="52"/>
      <c r="D1" s="52"/>
      <c r="E1" s="52"/>
      <c r="F1" s="52"/>
      <c r="G1" s="52"/>
      <c r="H1" s="52"/>
      <c r="I1" s="52"/>
    </row>
    <row r="2" s="49" customFormat="1" ht="48.75" customHeight="1" spans="1:9">
      <c r="A2" s="53" t="s">
        <v>74</v>
      </c>
      <c r="B2" s="53"/>
      <c r="C2" s="53"/>
      <c r="D2" s="53"/>
      <c r="E2" s="53"/>
      <c r="F2" s="53"/>
      <c r="G2" s="53"/>
      <c r="H2" s="53"/>
      <c r="I2" s="53"/>
    </row>
    <row r="3" ht="19.5" customHeight="1" spans="1:9">
      <c r="A3" s="54"/>
      <c r="B3" s="52"/>
      <c r="C3" s="52"/>
      <c r="D3" s="52"/>
      <c r="E3" s="52"/>
      <c r="F3" s="55" t="s">
        <v>2</v>
      </c>
      <c r="G3" s="55"/>
      <c r="H3" s="55"/>
      <c r="I3" s="55"/>
    </row>
    <row r="4" ht="24" customHeight="1" spans="1:9">
      <c r="A4" s="56" t="s">
        <v>75</v>
      </c>
      <c r="B4" s="57"/>
      <c r="C4" s="57"/>
      <c r="D4" s="58"/>
      <c r="E4" s="56" t="s">
        <v>76</v>
      </c>
      <c r="F4" s="57"/>
      <c r="G4" s="57"/>
      <c r="H4" s="57"/>
      <c r="I4" s="58"/>
    </row>
    <row r="5" ht="24" customHeight="1" spans="1:9">
      <c r="A5" s="59" t="s">
        <v>77</v>
      </c>
      <c r="B5" s="59" t="s">
        <v>78</v>
      </c>
      <c r="C5" s="60" t="s">
        <v>79</v>
      </c>
      <c r="D5" s="59" t="s">
        <v>80</v>
      </c>
      <c r="E5" s="59" t="s">
        <v>77</v>
      </c>
      <c r="F5" s="59" t="s">
        <v>78</v>
      </c>
      <c r="G5" s="60" t="s">
        <v>79</v>
      </c>
      <c r="H5" s="60" t="s">
        <v>81</v>
      </c>
      <c r="I5" s="59" t="s">
        <v>80</v>
      </c>
    </row>
    <row r="6" ht="27" customHeight="1" spans="1:9">
      <c r="A6" s="61" t="s">
        <v>82</v>
      </c>
      <c r="B6" s="62">
        <f>SUM(B7:B19)</f>
        <v>29000</v>
      </c>
      <c r="C6" s="62">
        <f>SUM(C7:C19)</f>
        <v>0</v>
      </c>
      <c r="D6" s="62">
        <f>SUM(D7:D19)</f>
        <v>29000</v>
      </c>
      <c r="E6" s="63" t="s">
        <v>83</v>
      </c>
      <c r="F6" s="62">
        <v>46000</v>
      </c>
      <c r="G6" s="64">
        <v>3003</v>
      </c>
      <c r="H6" s="64"/>
      <c r="I6" s="76">
        <f>SUM(F6:H6)</f>
        <v>49003</v>
      </c>
    </row>
    <row r="7" ht="27" customHeight="1" spans="1:9">
      <c r="A7" s="65" t="s">
        <v>84</v>
      </c>
      <c r="B7" s="66">
        <v>16585</v>
      </c>
      <c r="C7" s="64"/>
      <c r="D7" s="62">
        <f t="shared" ref="D7:D19" si="0">SUM(B7:C7)</f>
        <v>16585</v>
      </c>
      <c r="E7" s="63" t="s">
        <v>85</v>
      </c>
      <c r="F7" s="62"/>
      <c r="G7" s="64"/>
      <c r="H7" s="64"/>
      <c r="I7" s="76">
        <f t="shared" ref="I7:I29" si="1">SUM(F7:H7)</f>
        <v>0</v>
      </c>
    </row>
    <row r="8" ht="27" customHeight="1" spans="1:9">
      <c r="A8" s="65" t="s">
        <v>86</v>
      </c>
      <c r="B8" s="66">
        <v>3520</v>
      </c>
      <c r="C8" s="64"/>
      <c r="D8" s="62">
        <f t="shared" si="0"/>
        <v>3520</v>
      </c>
      <c r="E8" s="63" t="s">
        <v>87</v>
      </c>
      <c r="F8" s="62">
        <v>400</v>
      </c>
      <c r="G8" s="64"/>
      <c r="H8" s="64"/>
      <c r="I8" s="76">
        <f t="shared" si="1"/>
        <v>400</v>
      </c>
    </row>
    <row r="9" ht="27" customHeight="1" spans="1:9">
      <c r="A9" s="65" t="s">
        <v>88</v>
      </c>
      <c r="B9" s="66">
        <v>1040</v>
      </c>
      <c r="C9" s="64"/>
      <c r="D9" s="62">
        <f t="shared" si="0"/>
        <v>1040</v>
      </c>
      <c r="E9" s="63" t="s">
        <v>89</v>
      </c>
      <c r="F9" s="62">
        <v>51000</v>
      </c>
      <c r="G9" s="64">
        <f>1201</f>
        <v>1201</v>
      </c>
      <c r="H9" s="64">
        <v>12000</v>
      </c>
      <c r="I9" s="76">
        <f t="shared" si="1"/>
        <v>64201</v>
      </c>
    </row>
    <row r="10" ht="27" customHeight="1" spans="1:9">
      <c r="A10" s="65" t="s">
        <v>90</v>
      </c>
      <c r="B10" s="67">
        <v>4078</v>
      </c>
      <c r="C10" s="68"/>
      <c r="D10" s="62">
        <f t="shared" si="0"/>
        <v>4078</v>
      </c>
      <c r="E10" s="63" t="s">
        <v>91</v>
      </c>
      <c r="F10" s="62">
        <v>120200</v>
      </c>
      <c r="G10" s="64">
        <v>4693</v>
      </c>
      <c r="H10" s="64">
        <f>6000</f>
        <v>6000</v>
      </c>
      <c r="I10" s="76">
        <f t="shared" si="1"/>
        <v>130893</v>
      </c>
    </row>
    <row r="11" ht="27" customHeight="1" spans="1:9">
      <c r="A11" s="65" t="s">
        <v>92</v>
      </c>
      <c r="B11" s="66">
        <v>992</v>
      </c>
      <c r="C11" s="66">
        <f>SUM(C12:C20)</f>
        <v>0</v>
      </c>
      <c r="D11" s="62">
        <f t="shared" si="0"/>
        <v>992</v>
      </c>
      <c r="E11" s="63" t="s">
        <v>93</v>
      </c>
      <c r="F11" s="68">
        <v>160</v>
      </c>
      <c r="G11" s="64">
        <v>7</v>
      </c>
      <c r="H11" s="64"/>
      <c r="I11" s="76">
        <f t="shared" si="1"/>
        <v>167</v>
      </c>
    </row>
    <row r="12" ht="27" customHeight="1" spans="1:9">
      <c r="A12" s="65" t="s">
        <v>94</v>
      </c>
      <c r="B12" s="66">
        <v>550</v>
      </c>
      <c r="C12" s="64"/>
      <c r="D12" s="62">
        <f t="shared" si="0"/>
        <v>550</v>
      </c>
      <c r="E12" s="63" t="s">
        <v>95</v>
      </c>
      <c r="F12" s="68">
        <v>4200</v>
      </c>
      <c r="G12" s="64">
        <v>198</v>
      </c>
      <c r="H12" s="64"/>
      <c r="I12" s="76">
        <f t="shared" si="1"/>
        <v>4398</v>
      </c>
    </row>
    <row r="13" ht="27" customHeight="1" spans="1:9">
      <c r="A13" s="65" t="s">
        <v>96</v>
      </c>
      <c r="B13" s="66">
        <v>407</v>
      </c>
      <c r="C13" s="64"/>
      <c r="D13" s="62">
        <f t="shared" si="0"/>
        <v>407</v>
      </c>
      <c r="E13" s="63" t="s">
        <v>97</v>
      </c>
      <c r="F13" s="68">
        <v>56000</v>
      </c>
      <c r="G13" s="64">
        <v>112</v>
      </c>
      <c r="H13" s="64"/>
      <c r="I13" s="76">
        <f t="shared" si="1"/>
        <v>56112</v>
      </c>
    </row>
    <row r="14" ht="27" customHeight="1" spans="1:9">
      <c r="A14" s="65" t="s">
        <v>98</v>
      </c>
      <c r="B14" s="66">
        <v>430</v>
      </c>
      <c r="C14" s="64"/>
      <c r="D14" s="62">
        <f t="shared" si="0"/>
        <v>430</v>
      </c>
      <c r="E14" s="63" t="s">
        <v>99</v>
      </c>
      <c r="F14" s="68">
        <v>33000</v>
      </c>
      <c r="G14" s="64">
        <f>1100+26+2911</f>
        <v>4037</v>
      </c>
      <c r="H14" s="64">
        <f>12000</f>
        <v>12000</v>
      </c>
      <c r="I14" s="76">
        <f t="shared" si="1"/>
        <v>49037</v>
      </c>
    </row>
    <row r="15" ht="27" customHeight="1" spans="1:9">
      <c r="A15" s="65" t="s">
        <v>100</v>
      </c>
      <c r="B15" s="66">
        <v>175</v>
      </c>
      <c r="C15" s="64"/>
      <c r="D15" s="62">
        <f t="shared" si="0"/>
        <v>175</v>
      </c>
      <c r="E15" s="63" t="s">
        <v>101</v>
      </c>
      <c r="F15" s="68">
        <v>4700</v>
      </c>
      <c r="G15" s="64"/>
      <c r="H15" s="64"/>
      <c r="I15" s="76">
        <f t="shared" si="1"/>
        <v>4700</v>
      </c>
    </row>
    <row r="16" ht="27" customHeight="1" spans="1:9">
      <c r="A16" s="65" t="s">
        <v>102</v>
      </c>
      <c r="B16" s="66">
        <v>700</v>
      </c>
      <c r="C16" s="64"/>
      <c r="D16" s="62">
        <f t="shared" si="0"/>
        <v>700</v>
      </c>
      <c r="E16" s="63" t="s">
        <v>103</v>
      </c>
      <c r="F16" s="68">
        <v>14000</v>
      </c>
      <c r="G16" s="64">
        <v>95</v>
      </c>
      <c r="H16" s="64"/>
      <c r="I16" s="76">
        <f t="shared" si="1"/>
        <v>14095</v>
      </c>
    </row>
    <row r="17" ht="27" customHeight="1" spans="1:9">
      <c r="A17" s="65" t="s">
        <v>104</v>
      </c>
      <c r="B17" s="69"/>
      <c r="C17" s="69"/>
      <c r="D17" s="62">
        <f t="shared" si="0"/>
        <v>0</v>
      </c>
      <c r="E17" s="63" t="s">
        <v>105</v>
      </c>
      <c r="F17" s="68">
        <v>147400</v>
      </c>
      <c r="G17" s="64">
        <v>365</v>
      </c>
      <c r="H17" s="64">
        <f>3000</f>
        <v>3000</v>
      </c>
      <c r="I17" s="76">
        <f t="shared" si="1"/>
        <v>150765</v>
      </c>
    </row>
    <row r="18" ht="27" customHeight="1" spans="1:9">
      <c r="A18" s="65" t="s">
        <v>106</v>
      </c>
      <c r="B18" s="69">
        <v>423</v>
      </c>
      <c r="C18" s="69"/>
      <c r="D18" s="62">
        <f t="shared" si="0"/>
        <v>423</v>
      </c>
      <c r="E18" s="63" t="s">
        <v>107</v>
      </c>
      <c r="F18" s="68">
        <v>5200</v>
      </c>
      <c r="G18" s="64">
        <v>14</v>
      </c>
      <c r="H18" s="64"/>
      <c r="I18" s="76">
        <f t="shared" si="1"/>
        <v>5214</v>
      </c>
    </row>
    <row r="19" ht="27" customHeight="1" spans="1:9">
      <c r="A19" s="65" t="s">
        <v>108</v>
      </c>
      <c r="B19" s="69">
        <v>100</v>
      </c>
      <c r="C19" s="69"/>
      <c r="D19" s="62">
        <f t="shared" si="0"/>
        <v>100</v>
      </c>
      <c r="E19" s="63" t="s">
        <v>109</v>
      </c>
      <c r="F19" s="68">
        <v>800</v>
      </c>
      <c r="G19" s="64"/>
      <c r="H19" s="64"/>
      <c r="I19" s="76">
        <f t="shared" si="1"/>
        <v>800</v>
      </c>
    </row>
    <row r="20" ht="27" customHeight="1" spans="1:9">
      <c r="A20" s="61" t="s">
        <v>110</v>
      </c>
      <c r="B20" s="66">
        <f>SUM(B21:B28)</f>
        <v>19636</v>
      </c>
      <c r="C20" s="66">
        <f>SUM(C21:C28)</f>
        <v>0</v>
      </c>
      <c r="D20" s="66">
        <f>SUM(D21:D28)</f>
        <v>19636</v>
      </c>
      <c r="E20" s="63" t="s">
        <v>111</v>
      </c>
      <c r="F20" s="68">
        <v>200</v>
      </c>
      <c r="G20" s="64">
        <v>18</v>
      </c>
      <c r="H20" s="64"/>
      <c r="I20" s="76">
        <f t="shared" si="1"/>
        <v>218</v>
      </c>
    </row>
    <row r="21" ht="27" customHeight="1" spans="1:9">
      <c r="A21" s="65" t="s">
        <v>112</v>
      </c>
      <c r="B21" s="66">
        <v>1500</v>
      </c>
      <c r="C21" s="64"/>
      <c r="D21" s="62">
        <f t="shared" ref="D21:D28" si="2">SUM(B21:C21)</f>
        <v>1500</v>
      </c>
      <c r="E21" s="63" t="s">
        <v>113</v>
      </c>
      <c r="F21" s="68">
        <v>35</v>
      </c>
      <c r="G21" s="64"/>
      <c r="H21" s="64"/>
      <c r="I21" s="76">
        <f t="shared" si="1"/>
        <v>35</v>
      </c>
    </row>
    <row r="22" ht="27" customHeight="1" spans="1:9">
      <c r="A22" s="65" t="s">
        <v>114</v>
      </c>
      <c r="B22" s="66">
        <v>500</v>
      </c>
      <c r="C22" s="64"/>
      <c r="D22" s="62">
        <f t="shared" si="2"/>
        <v>500</v>
      </c>
      <c r="E22" s="63" t="s">
        <v>115</v>
      </c>
      <c r="F22" s="68">
        <v>1100</v>
      </c>
      <c r="G22" s="64">
        <v>48</v>
      </c>
      <c r="H22" s="64"/>
      <c r="I22" s="76">
        <f t="shared" si="1"/>
        <v>1148</v>
      </c>
    </row>
    <row r="23" ht="27" customHeight="1" spans="1:9">
      <c r="A23" s="65" t="s">
        <v>116</v>
      </c>
      <c r="B23" s="66">
        <v>1700</v>
      </c>
      <c r="C23" s="64"/>
      <c r="D23" s="62">
        <f t="shared" si="2"/>
        <v>1700</v>
      </c>
      <c r="E23" s="63" t="s">
        <v>117</v>
      </c>
      <c r="F23" s="68">
        <v>12000</v>
      </c>
      <c r="G23" s="64"/>
      <c r="H23" s="64"/>
      <c r="I23" s="76">
        <f t="shared" si="1"/>
        <v>12000</v>
      </c>
    </row>
    <row r="24" ht="27" customHeight="1" spans="1:9">
      <c r="A24" s="65" t="s">
        <v>118</v>
      </c>
      <c r="B24" s="66"/>
      <c r="C24" s="64"/>
      <c r="D24" s="62">
        <f t="shared" si="2"/>
        <v>0</v>
      </c>
      <c r="E24" s="63" t="s">
        <v>119</v>
      </c>
      <c r="F24" s="68">
        <v>750</v>
      </c>
      <c r="G24" s="70"/>
      <c r="H24" s="70"/>
      <c r="I24" s="76">
        <f t="shared" si="1"/>
        <v>750</v>
      </c>
    </row>
    <row r="25" ht="27" customHeight="1" spans="1:9">
      <c r="A25" s="65" t="s">
        <v>120</v>
      </c>
      <c r="B25" s="66">
        <v>15936</v>
      </c>
      <c r="C25" s="64"/>
      <c r="D25" s="62">
        <f t="shared" si="2"/>
        <v>15936</v>
      </c>
      <c r="E25" s="63" t="s">
        <v>121</v>
      </c>
      <c r="F25" s="68">
        <v>1340</v>
      </c>
      <c r="G25" s="64">
        <v>20</v>
      </c>
      <c r="H25" s="64"/>
      <c r="I25" s="76">
        <f t="shared" si="1"/>
        <v>1360</v>
      </c>
    </row>
    <row r="26" ht="27" customHeight="1" spans="1:9">
      <c r="A26" s="65" t="s">
        <v>122</v>
      </c>
      <c r="B26" s="69">
        <v>0</v>
      </c>
      <c r="C26" s="69"/>
      <c r="D26" s="62">
        <f t="shared" si="2"/>
        <v>0</v>
      </c>
      <c r="E26" s="63" t="s">
        <v>123</v>
      </c>
      <c r="F26" s="68"/>
      <c r="G26" s="64"/>
      <c r="H26" s="64"/>
      <c r="I26" s="76">
        <f t="shared" si="1"/>
        <v>0</v>
      </c>
    </row>
    <row r="27" ht="27" customHeight="1" spans="1:9">
      <c r="A27" s="65" t="s">
        <v>124</v>
      </c>
      <c r="B27" s="69">
        <v>0</v>
      </c>
      <c r="C27" s="69"/>
      <c r="D27" s="62">
        <f t="shared" si="2"/>
        <v>0</v>
      </c>
      <c r="E27" s="63" t="s">
        <v>125</v>
      </c>
      <c r="F27" s="68">
        <v>28108</v>
      </c>
      <c r="G27" s="70"/>
      <c r="H27" s="70"/>
      <c r="I27" s="76">
        <f t="shared" si="1"/>
        <v>28108</v>
      </c>
    </row>
    <row r="28" ht="27" customHeight="1" spans="1:9">
      <c r="A28" s="65" t="s">
        <v>126</v>
      </c>
      <c r="B28" s="69"/>
      <c r="C28" s="69"/>
      <c r="D28" s="62">
        <f t="shared" si="2"/>
        <v>0</v>
      </c>
      <c r="E28" s="63" t="s">
        <v>127</v>
      </c>
      <c r="F28" s="68">
        <v>13332</v>
      </c>
      <c r="G28" s="70"/>
      <c r="H28" s="70"/>
      <c r="I28" s="76">
        <f t="shared" si="1"/>
        <v>13332</v>
      </c>
    </row>
    <row r="29" ht="27" customHeight="1" spans="1:9">
      <c r="A29" s="65"/>
      <c r="B29" s="69"/>
      <c r="C29" s="69"/>
      <c r="D29" s="62"/>
      <c r="E29" s="63" t="s">
        <v>128</v>
      </c>
      <c r="F29" s="68">
        <v>75</v>
      </c>
      <c r="G29" s="70"/>
      <c r="H29" s="70"/>
      <c r="I29" s="76">
        <f t="shared" si="1"/>
        <v>75</v>
      </c>
    </row>
    <row r="30" ht="27" customHeight="1" spans="1:9">
      <c r="A30" s="65"/>
      <c r="B30" s="69"/>
      <c r="C30" s="69"/>
      <c r="D30" s="62"/>
      <c r="E30" s="63"/>
      <c r="F30" s="68"/>
      <c r="G30" s="70"/>
      <c r="H30" s="70"/>
      <c r="I30" s="76"/>
    </row>
    <row r="31" ht="27" customHeight="1" spans="1:9">
      <c r="A31" s="59" t="s">
        <v>129</v>
      </c>
      <c r="B31" s="71">
        <f>SUM(B6,B20)</f>
        <v>48636</v>
      </c>
      <c r="C31" s="71">
        <f>SUM(C6,C20)</f>
        <v>0</v>
      </c>
      <c r="D31" s="71">
        <f>SUM(D6,D20)</f>
        <v>48636</v>
      </c>
      <c r="E31" s="59" t="s">
        <v>130</v>
      </c>
      <c r="F31" s="72">
        <f>SUM(F6:F30)</f>
        <v>540000</v>
      </c>
      <c r="G31" s="72">
        <f>SUM(G6:G28)</f>
        <v>13811</v>
      </c>
      <c r="H31" s="72">
        <f>SUM(H6:H28)</f>
        <v>33000</v>
      </c>
      <c r="I31" s="72">
        <f>SUM(I6:I30)</f>
        <v>586811</v>
      </c>
    </row>
    <row r="32" ht="27" customHeight="1" spans="1:9">
      <c r="A32" s="73" t="s">
        <v>131</v>
      </c>
      <c r="B32" s="62">
        <f>SUM(B33:B37,B43)</f>
        <v>491364</v>
      </c>
      <c r="C32" s="62">
        <f>SUM(C33:C37,C43)</f>
        <v>46811</v>
      </c>
      <c r="D32" s="62">
        <f>SUM(D33:D37,D43)</f>
        <v>538175</v>
      </c>
      <c r="E32" s="73" t="s">
        <v>132</v>
      </c>
      <c r="F32" s="68">
        <f>SUM(F33:F38,F43)</f>
        <v>0</v>
      </c>
      <c r="G32" s="68">
        <f>SUM(G33:G38,G43)</f>
        <v>0</v>
      </c>
      <c r="H32" s="68"/>
      <c r="I32" s="68">
        <f>SUM(I33:I38,I43)</f>
        <v>0</v>
      </c>
    </row>
    <row r="33" ht="27" customHeight="1" spans="1:9">
      <c r="A33" s="74" t="s">
        <v>133</v>
      </c>
      <c r="B33" s="62">
        <v>491364</v>
      </c>
      <c r="C33" s="62">
        <v>10900</v>
      </c>
      <c r="D33" s="62">
        <f t="shared" ref="D33:D36" si="3">SUM(B33:C33)</f>
        <v>502264</v>
      </c>
      <c r="E33" s="75" t="s">
        <v>134</v>
      </c>
      <c r="F33" s="68"/>
      <c r="G33" s="68"/>
      <c r="H33" s="68"/>
      <c r="I33" s="68">
        <f t="shared" ref="I33:I37" si="4">SUM(F33:G33)</f>
        <v>0</v>
      </c>
    </row>
    <row r="34" ht="27" customHeight="1" spans="1:9">
      <c r="A34" s="63" t="s">
        <v>135</v>
      </c>
      <c r="B34" s="64"/>
      <c r="C34" s="64"/>
      <c r="D34" s="62">
        <f t="shared" si="3"/>
        <v>0</v>
      </c>
      <c r="E34" s="74" t="s">
        <v>136</v>
      </c>
      <c r="F34" s="76"/>
      <c r="G34" s="76"/>
      <c r="H34" s="76"/>
      <c r="I34" s="68">
        <f t="shared" si="4"/>
        <v>0</v>
      </c>
    </row>
    <row r="35" ht="27" customHeight="1" spans="1:9">
      <c r="A35" s="63" t="s">
        <v>137</v>
      </c>
      <c r="B35" s="76"/>
      <c r="C35" s="76"/>
      <c r="D35" s="62">
        <f t="shared" si="3"/>
        <v>0</v>
      </c>
      <c r="E35" s="63"/>
      <c r="F35" s="76"/>
      <c r="G35" s="76"/>
      <c r="H35" s="76"/>
      <c r="I35" s="68">
        <f t="shared" si="4"/>
        <v>0</v>
      </c>
    </row>
    <row r="36" ht="27" customHeight="1" spans="1:9">
      <c r="A36" s="63" t="s">
        <v>138</v>
      </c>
      <c r="B36" s="76"/>
      <c r="C36" s="76"/>
      <c r="D36" s="62">
        <f t="shared" si="3"/>
        <v>0</v>
      </c>
      <c r="E36" s="63" t="s">
        <v>139</v>
      </c>
      <c r="F36" s="76"/>
      <c r="G36" s="76"/>
      <c r="H36" s="76"/>
      <c r="I36" s="68">
        <f t="shared" si="4"/>
        <v>0</v>
      </c>
    </row>
    <row r="37" ht="27" customHeight="1" spans="1:9">
      <c r="A37" s="63" t="s">
        <v>140</v>
      </c>
      <c r="B37" s="76">
        <f t="shared" ref="B37:D38" si="5">B38</f>
        <v>0</v>
      </c>
      <c r="C37" s="76">
        <f t="shared" si="5"/>
        <v>33000</v>
      </c>
      <c r="D37" s="76">
        <f t="shared" si="5"/>
        <v>33000</v>
      </c>
      <c r="E37" s="63" t="s">
        <v>141</v>
      </c>
      <c r="F37" s="76"/>
      <c r="G37" s="76"/>
      <c r="H37" s="76"/>
      <c r="I37" s="68">
        <f t="shared" si="4"/>
        <v>0</v>
      </c>
    </row>
    <row r="38" ht="27" customHeight="1" spans="1:9">
      <c r="A38" s="63" t="s">
        <v>142</v>
      </c>
      <c r="B38" s="76">
        <f t="shared" si="5"/>
        <v>0</v>
      </c>
      <c r="C38" s="76">
        <f t="shared" si="5"/>
        <v>33000</v>
      </c>
      <c r="D38" s="76">
        <f t="shared" si="5"/>
        <v>33000</v>
      </c>
      <c r="E38" s="63" t="s">
        <v>143</v>
      </c>
      <c r="F38" s="76"/>
      <c r="G38" s="76">
        <f>SUM(G39:G41)</f>
        <v>0</v>
      </c>
      <c r="H38" s="76"/>
      <c r="I38" s="76">
        <f>SUM(I39:I41)</f>
        <v>0</v>
      </c>
    </row>
    <row r="39" ht="27" customHeight="1" spans="1:9">
      <c r="A39" s="63" t="s">
        <v>144</v>
      </c>
      <c r="B39" s="76">
        <f>SUM(B40:B42)</f>
        <v>0</v>
      </c>
      <c r="C39" s="76">
        <f>SUM(C40:C42)</f>
        <v>33000</v>
      </c>
      <c r="D39" s="76">
        <f>SUM(D40:D42)</f>
        <v>33000</v>
      </c>
      <c r="E39" s="63" t="s">
        <v>145</v>
      </c>
      <c r="F39" s="76"/>
      <c r="G39" s="76"/>
      <c r="H39" s="76"/>
      <c r="I39" s="68">
        <f t="shared" ref="I39:I41" si="6">SUM(F39:G39)</f>
        <v>0</v>
      </c>
    </row>
    <row r="40" ht="27" customHeight="1" spans="1:9">
      <c r="A40" s="63" t="s">
        <v>146</v>
      </c>
      <c r="B40" s="76"/>
      <c r="C40" s="76">
        <v>33000</v>
      </c>
      <c r="D40" s="62">
        <f t="shared" ref="D40:D43" si="7">SUM(B40:C40)</f>
        <v>33000</v>
      </c>
      <c r="E40" s="63" t="s">
        <v>147</v>
      </c>
      <c r="F40" s="76"/>
      <c r="G40" s="76"/>
      <c r="H40" s="76"/>
      <c r="I40" s="68">
        <f t="shared" si="6"/>
        <v>0</v>
      </c>
    </row>
    <row r="41" ht="27" customHeight="1" spans="1:9">
      <c r="A41" s="63" t="s">
        <v>148</v>
      </c>
      <c r="B41" s="76"/>
      <c r="C41" s="76"/>
      <c r="D41" s="62">
        <f t="shared" si="7"/>
        <v>0</v>
      </c>
      <c r="E41" s="63" t="s">
        <v>149</v>
      </c>
      <c r="F41" s="76"/>
      <c r="G41" s="76"/>
      <c r="H41" s="76"/>
      <c r="I41" s="68">
        <f t="shared" si="6"/>
        <v>0</v>
      </c>
    </row>
    <row r="42" ht="27" customHeight="1" spans="1:9">
      <c r="A42" s="63" t="s">
        <v>150</v>
      </c>
      <c r="B42" s="76"/>
      <c r="C42" s="76"/>
      <c r="D42" s="62">
        <f t="shared" si="7"/>
        <v>0</v>
      </c>
      <c r="E42" s="63"/>
      <c r="F42" s="76"/>
      <c r="G42" s="76"/>
      <c r="H42" s="76"/>
      <c r="I42" s="68"/>
    </row>
    <row r="43" ht="27" customHeight="1" spans="1:9">
      <c r="A43" s="63" t="s">
        <v>151</v>
      </c>
      <c r="B43" s="76"/>
      <c r="C43" s="76">
        <v>2911</v>
      </c>
      <c r="D43" s="62">
        <f t="shared" si="7"/>
        <v>2911</v>
      </c>
      <c r="E43" s="63"/>
      <c r="F43" s="76"/>
      <c r="G43" s="76"/>
      <c r="H43" s="76"/>
      <c r="I43" s="68">
        <f>SUM(F43:G43)</f>
        <v>0</v>
      </c>
    </row>
    <row r="44" ht="27" customHeight="1" spans="1:9">
      <c r="A44" s="63"/>
      <c r="B44" s="76"/>
      <c r="C44" s="76"/>
      <c r="D44" s="62"/>
      <c r="E44" s="63"/>
      <c r="F44" s="76"/>
      <c r="G44" s="76"/>
      <c r="H44" s="76"/>
      <c r="I44" s="68">
        <f>SUM(F44:G44)</f>
        <v>0</v>
      </c>
    </row>
    <row r="45" ht="27" customHeight="1" spans="1:9">
      <c r="A45" s="60" t="s">
        <v>152</v>
      </c>
      <c r="B45" s="77">
        <f>SUM(B31:B32)</f>
        <v>540000</v>
      </c>
      <c r="C45" s="77">
        <f>SUM(C31:C32)</f>
        <v>46811</v>
      </c>
      <c r="D45" s="77">
        <f>SUM(D31:D32)</f>
        <v>586811</v>
      </c>
      <c r="E45" s="60" t="s">
        <v>153</v>
      </c>
      <c r="F45" s="77">
        <f>SUM(F31:F32)</f>
        <v>540000</v>
      </c>
      <c r="G45" s="77">
        <f>SUM(G31:G32)</f>
        <v>13811</v>
      </c>
      <c r="H45" s="77"/>
      <c r="I45" s="77">
        <f>SUM(I31:I32)</f>
        <v>586811</v>
      </c>
    </row>
    <row r="51" spans="7:8">
      <c r="G51" s="78"/>
      <c r="H51" s="78"/>
    </row>
    <row r="53" spans="7:8">
      <c r="G53" s="79"/>
      <c r="H53" s="79"/>
    </row>
    <row r="54" spans="6:8">
      <c r="F54" s="80"/>
      <c r="G54" s="80"/>
      <c r="H54" s="80"/>
    </row>
    <row r="55" spans="7:8">
      <c r="G55" s="79"/>
      <c r="H55" s="79"/>
    </row>
  </sheetData>
  <mergeCells count="5">
    <mergeCell ref="A2:I2"/>
    <mergeCell ref="F3:I3"/>
    <mergeCell ref="A4:D4"/>
    <mergeCell ref="E4:I4"/>
    <mergeCell ref="F54:G54"/>
  </mergeCells>
  <printOptions horizontalCentered="1"/>
  <pageMargins left="0.31496062992126" right="0.31496062992126" top="0.62992125984252" bottom="0.551181102362205" header="0.236220472440945" footer="0.196850393700787"/>
  <pageSetup paperSize="9" scale="82" firstPageNumber="17" fitToHeight="10" orientation="landscape" useFirstPageNumber="1"/>
  <headerFooter>
    <oddFooter>&amp;C▬ &amp;P ▬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7"/>
  <sheetViews>
    <sheetView showGridLines="0" showZeros="0" topLeftCell="A7" workbookViewId="0">
      <selection activeCell="H22" sqref="H22"/>
    </sheetView>
  </sheetViews>
  <sheetFormatPr defaultColWidth="9.125" defaultRowHeight="14.25" outlineLevelCol="7"/>
  <cols>
    <col min="1" max="1" width="39.375" style="27" customWidth="1"/>
    <col min="2" max="4" width="12.625" style="27" customWidth="1"/>
    <col min="5" max="5" width="28.625" style="27" customWidth="1"/>
    <col min="6" max="8" width="12.625" style="27" customWidth="1"/>
    <col min="9" max="16384" width="9.125" style="27"/>
  </cols>
  <sheetData>
    <row r="1" ht="18.75" spans="1:1">
      <c r="A1" s="28" t="s">
        <v>154</v>
      </c>
    </row>
    <row r="2" ht="46.5" customHeight="1" spans="1:8">
      <c r="A2" s="29" t="s">
        <v>155</v>
      </c>
      <c r="B2" s="29"/>
      <c r="C2" s="29"/>
      <c r="D2" s="29"/>
      <c r="E2" s="29"/>
      <c r="F2" s="29"/>
      <c r="G2" s="29"/>
      <c r="H2" s="29"/>
    </row>
    <row r="3" ht="18" customHeight="1" spans="1:8">
      <c r="A3" s="30"/>
      <c r="B3" s="30"/>
      <c r="C3" s="30"/>
      <c r="D3" s="30"/>
      <c r="E3" s="30"/>
      <c r="F3" s="30"/>
      <c r="G3" s="30"/>
      <c r="H3" s="31" t="s">
        <v>2</v>
      </c>
    </row>
    <row r="4" ht="27.2" customHeight="1" spans="1:8">
      <c r="A4" s="32" t="s">
        <v>156</v>
      </c>
      <c r="B4" s="32" t="s">
        <v>78</v>
      </c>
      <c r="C4" s="33" t="s">
        <v>79</v>
      </c>
      <c r="D4" s="32" t="s">
        <v>80</v>
      </c>
      <c r="E4" s="32" t="s">
        <v>156</v>
      </c>
      <c r="F4" s="32" t="s">
        <v>78</v>
      </c>
      <c r="G4" s="33" t="s">
        <v>79</v>
      </c>
      <c r="H4" s="32" t="s">
        <v>80</v>
      </c>
    </row>
    <row r="5" ht="27.2" customHeight="1" spans="1:8">
      <c r="A5" s="34" t="s">
        <v>157</v>
      </c>
      <c r="B5" s="35">
        <v>10000</v>
      </c>
      <c r="C5" s="35"/>
      <c r="D5" s="35">
        <f t="shared" ref="D5:D9" si="0">SUM(B5:C5)</f>
        <v>10000</v>
      </c>
      <c r="E5" s="34" t="s">
        <v>158</v>
      </c>
      <c r="F5" s="36">
        <v>60</v>
      </c>
      <c r="G5" s="35"/>
      <c r="H5" s="35">
        <f t="shared" ref="H5:H10" si="1">SUM(F5:G5)</f>
        <v>60</v>
      </c>
    </row>
    <row r="6" ht="27.2" customHeight="1" spans="1:8">
      <c r="A6" s="34" t="s">
        <v>159</v>
      </c>
      <c r="B6" s="35">
        <v>3200</v>
      </c>
      <c r="C6" s="35"/>
      <c r="D6" s="35">
        <f t="shared" si="0"/>
        <v>3200</v>
      </c>
      <c r="E6" s="34" t="s">
        <v>160</v>
      </c>
      <c r="F6" s="36">
        <v>350</v>
      </c>
      <c r="G6" s="35"/>
      <c r="H6" s="35">
        <f t="shared" si="1"/>
        <v>350</v>
      </c>
    </row>
    <row r="7" ht="27.2" customHeight="1" spans="1:8">
      <c r="A7" s="34"/>
      <c r="B7" s="35"/>
      <c r="C7" s="35"/>
      <c r="D7" s="35">
        <f t="shared" si="0"/>
        <v>0</v>
      </c>
      <c r="E7" s="34" t="s">
        <v>161</v>
      </c>
      <c r="F7" s="36">
        <v>7792</v>
      </c>
      <c r="G7" s="35"/>
      <c r="H7" s="35">
        <f t="shared" si="1"/>
        <v>7792</v>
      </c>
    </row>
    <row r="8" ht="27.2" customHeight="1" spans="1:8">
      <c r="A8" s="34"/>
      <c r="B8" s="35"/>
      <c r="C8" s="35"/>
      <c r="D8" s="35">
        <f t="shared" si="0"/>
        <v>0</v>
      </c>
      <c r="E8" s="34" t="s">
        <v>162</v>
      </c>
      <c r="F8" s="36">
        <v>1200</v>
      </c>
      <c r="G8" s="35">
        <f>3000+19000</f>
        <v>22000</v>
      </c>
      <c r="H8" s="35">
        <f t="shared" si="1"/>
        <v>23200</v>
      </c>
    </row>
    <row r="9" ht="27.2" customHeight="1" spans="1:8">
      <c r="A9" s="34"/>
      <c r="B9" s="35"/>
      <c r="C9" s="35"/>
      <c r="D9" s="35">
        <f t="shared" si="0"/>
        <v>0</v>
      </c>
      <c r="E9" s="34" t="s">
        <v>163</v>
      </c>
      <c r="F9" s="36">
        <v>3200</v>
      </c>
      <c r="G9" s="35"/>
      <c r="H9" s="35">
        <f t="shared" si="1"/>
        <v>3200</v>
      </c>
    </row>
    <row r="10" ht="27.2" customHeight="1" spans="1:8">
      <c r="A10" s="34"/>
      <c r="B10" s="35"/>
      <c r="C10" s="35"/>
      <c r="D10" s="35"/>
      <c r="E10" s="37" t="s">
        <v>164</v>
      </c>
      <c r="F10" s="38">
        <v>60</v>
      </c>
      <c r="G10" s="39"/>
      <c r="H10" s="35">
        <f t="shared" si="1"/>
        <v>60</v>
      </c>
    </row>
    <row r="11" ht="27.2" customHeight="1" spans="1:8">
      <c r="A11" s="34"/>
      <c r="B11" s="35"/>
      <c r="C11" s="35"/>
      <c r="D11" s="35"/>
      <c r="E11" s="37"/>
      <c r="F11" s="40"/>
      <c r="G11" s="41"/>
      <c r="H11" s="40"/>
    </row>
    <row r="12" ht="27.2" customHeight="1" spans="1:8">
      <c r="A12" s="42" t="s">
        <v>165</v>
      </c>
      <c r="B12" s="35">
        <f>SUM(B5:B10)</f>
        <v>13200</v>
      </c>
      <c r="C12" s="35">
        <f>SUM(C5:C10)</f>
        <v>0</v>
      </c>
      <c r="D12" s="35">
        <f>SUM(D5:D10)</f>
        <v>13200</v>
      </c>
      <c r="E12" s="42" t="s">
        <v>166</v>
      </c>
      <c r="F12" s="43">
        <f t="shared" ref="F12:H12" si="2">SUM(F5:F11)</f>
        <v>12662</v>
      </c>
      <c r="G12" s="43">
        <f t="shared" si="2"/>
        <v>22000</v>
      </c>
      <c r="H12" s="43">
        <f t="shared" si="2"/>
        <v>34662</v>
      </c>
    </row>
    <row r="13" ht="27.2" customHeight="1" spans="1:8">
      <c r="A13" s="34" t="s">
        <v>167</v>
      </c>
      <c r="B13" s="35">
        <v>2210</v>
      </c>
      <c r="C13" s="35"/>
      <c r="D13" s="35">
        <f t="shared" ref="D13:D17" si="3">SUM(B13:C13)</f>
        <v>2210</v>
      </c>
      <c r="E13" s="34" t="s">
        <v>168</v>
      </c>
      <c r="F13" s="35"/>
      <c r="G13" s="35"/>
      <c r="H13" s="35">
        <f t="shared" ref="H13:H18" si="4">SUM(F13:G13)</f>
        <v>0</v>
      </c>
    </row>
    <row r="14" ht="27.2" customHeight="1" spans="1:8">
      <c r="A14" s="34" t="s">
        <v>169</v>
      </c>
      <c r="B14" s="35"/>
      <c r="C14" s="35"/>
      <c r="D14" s="35">
        <f t="shared" si="3"/>
        <v>0</v>
      </c>
      <c r="E14" s="34" t="s">
        <v>170</v>
      </c>
      <c r="F14" s="35"/>
      <c r="G14" s="35"/>
      <c r="H14" s="35">
        <f t="shared" si="4"/>
        <v>0</v>
      </c>
    </row>
    <row r="15" ht="27.2" customHeight="1" spans="1:8">
      <c r="A15" s="34" t="s">
        <v>171</v>
      </c>
      <c r="B15" s="35">
        <v>2252</v>
      </c>
      <c r="C15" s="35"/>
      <c r="D15" s="35">
        <f t="shared" si="3"/>
        <v>2252</v>
      </c>
      <c r="E15" s="34" t="s">
        <v>172</v>
      </c>
      <c r="F15" s="35">
        <v>3000</v>
      </c>
      <c r="G15" s="35"/>
      <c r="H15" s="35">
        <f t="shared" si="4"/>
        <v>3000</v>
      </c>
    </row>
    <row r="16" ht="27.2" customHeight="1" spans="1:8">
      <c r="A16" s="34" t="s">
        <v>173</v>
      </c>
      <c r="B16" s="35"/>
      <c r="C16" s="35"/>
      <c r="D16" s="35">
        <f t="shared" si="3"/>
        <v>0</v>
      </c>
      <c r="E16" s="34" t="s">
        <v>174</v>
      </c>
      <c r="F16" s="35"/>
      <c r="G16" s="35"/>
      <c r="H16" s="35">
        <f t="shared" si="4"/>
        <v>0</v>
      </c>
    </row>
    <row r="17" ht="27.2" customHeight="1" spans="1:8">
      <c r="A17" s="34" t="s">
        <v>175</v>
      </c>
      <c r="B17" s="35"/>
      <c r="C17" s="35">
        <f>3000+19000</f>
        <v>22000</v>
      </c>
      <c r="D17" s="35">
        <f t="shared" si="3"/>
        <v>22000</v>
      </c>
      <c r="E17" s="34" t="s">
        <v>176</v>
      </c>
      <c r="F17" s="44"/>
      <c r="G17" s="44"/>
      <c r="H17" s="35">
        <f t="shared" si="4"/>
        <v>0</v>
      </c>
    </row>
    <row r="18" ht="27.2" customHeight="1" spans="1:8">
      <c r="A18" s="34"/>
      <c r="B18" s="35"/>
      <c r="C18" s="35"/>
      <c r="D18" s="35"/>
      <c r="E18" s="34" t="s">
        <v>177</v>
      </c>
      <c r="F18" s="35">
        <v>2000</v>
      </c>
      <c r="G18" s="35"/>
      <c r="H18" s="35">
        <f t="shared" si="4"/>
        <v>2000</v>
      </c>
    </row>
    <row r="19" ht="27.2" customHeight="1" spans="1:8">
      <c r="A19" s="34"/>
      <c r="B19" s="35"/>
      <c r="C19" s="35"/>
      <c r="D19" s="35"/>
      <c r="E19" s="34"/>
      <c r="F19" s="35"/>
      <c r="G19" s="35"/>
      <c r="H19" s="35"/>
    </row>
    <row r="20" ht="27.2" customHeight="1" spans="1:8">
      <c r="A20" s="34"/>
      <c r="B20" s="35"/>
      <c r="C20" s="35"/>
      <c r="D20" s="35"/>
      <c r="E20" s="34"/>
      <c r="F20" s="35"/>
      <c r="G20" s="35"/>
      <c r="H20" s="35"/>
    </row>
    <row r="21" ht="27.2" customHeight="1" spans="1:8">
      <c r="A21" s="34"/>
      <c r="B21" s="35"/>
      <c r="C21" s="35"/>
      <c r="D21" s="35"/>
      <c r="E21" s="34"/>
      <c r="F21" s="35"/>
      <c r="G21" s="35"/>
      <c r="H21" s="35"/>
    </row>
    <row r="22" ht="27.2" customHeight="1" spans="1:8">
      <c r="A22" s="45" t="s">
        <v>152</v>
      </c>
      <c r="B22" s="46">
        <f>SUM(B12:B17)</f>
        <v>17662</v>
      </c>
      <c r="C22" s="46">
        <f>SUM(C12:C17)</f>
        <v>22000</v>
      </c>
      <c r="D22" s="46">
        <f>SUM(D12:D17)</f>
        <v>39662</v>
      </c>
      <c r="E22" s="47" t="s">
        <v>153</v>
      </c>
      <c r="F22" s="46">
        <f t="shared" ref="F22:H22" si="5">SUM(F12:F18)</f>
        <v>17662</v>
      </c>
      <c r="G22" s="46">
        <f t="shared" si="5"/>
        <v>22000</v>
      </c>
      <c r="H22" s="46">
        <f t="shared" si="5"/>
        <v>39662</v>
      </c>
    </row>
    <row r="23" ht="25.5" customHeight="1" spans="1:8">
      <c r="A23" s="48"/>
      <c r="B23" s="48"/>
      <c r="C23" s="48"/>
      <c r="D23" s="48"/>
      <c r="E23" s="48"/>
      <c r="F23" s="48"/>
      <c r="G23" s="48"/>
      <c r="H23" s="48"/>
    </row>
    <row r="24" ht="25.5" customHeight="1" spans="1:8">
      <c r="A24" s="48"/>
      <c r="B24" s="48"/>
      <c r="C24" s="48"/>
      <c r="D24" s="48"/>
      <c r="E24" s="48"/>
      <c r="F24" s="48"/>
      <c r="G24" s="48"/>
      <c r="H24" s="48"/>
    </row>
    <row r="25" ht="25.5" customHeight="1" spans="1:8">
      <c r="A25" s="48"/>
      <c r="B25" s="48"/>
      <c r="C25" s="48"/>
      <c r="D25" s="48"/>
      <c r="E25" s="48"/>
      <c r="F25" s="48"/>
      <c r="G25" s="48"/>
      <c r="H25" s="48"/>
    </row>
    <row r="26" ht="25.5" customHeight="1" spans="1:8">
      <c r="A26" s="48"/>
      <c r="B26" s="48"/>
      <c r="C26" s="48"/>
      <c r="D26" s="48"/>
      <c r="E26" s="48"/>
      <c r="F26" s="48"/>
      <c r="G26" s="48"/>
      <c r="H26" s="48"/>
    </row>
    <row r="27" ht="25.5" customHeight="1" spans="1:8">
      <c r="A27" s="48"/>
      <c r="B27" s="48"/>
      <c r="C27" s="48"/>
      <c r="D27" s="48"/>
      <c r="E27" s="48"/>
      <c r="F27" s="48"/>
      <c r="G27" s="48"/>
      <c r="H27" s="48"/>
    </row>
    <row r="28" ht="21.95" customHeight="1" spans="1:8">
      <c r="A28" s="48"/>
      <c r="B28" s="48"/>
      <c r="C28" s="48"/>
      <c r="D28" s="48"/>
      <c r="E28" s="48"/>
      <c r="F28" s="48"/>
      <c r="G28" s="48"/>
      <c r="H28" s="48"/>
    </row>
    <row r="29" spans="1:8">
      <c r="A29" s="48"/>
      <c r="B29" s="48"/>
      <c r="C29" s="48"/>
      <c r="D29" s="48"/>
      <c r="E29" s="48"/>
      <c r="F29" s="48"/>
      <c r="G29" s="48"/>
      <c r="H29" s="48"/>
    </row>
    <row r="30" spans="1:8">
      <c r="A30" s="48"/>
      <c r="B30" s="48"/>
      <c r="C30" s="48"/>
      <c r="D30" s="48"/>
      <c r="E30" s="48"/>
      <c r="F30" s="48"/>
      <c r="G30" s="48"/>
      <c r="H30" s="48"/>
    </row>
    <row r="31" spans="1:8">
      <c r="A31" s="48"/>
      <c r="B31" s="48"/>
      <c r="C31" s="48"/>
      <c r="D31" s="48"/>
      <c r="E31" s="48"/>
      <c r="F31" s="48"/>
      <c r="G31" s="48"/>
      <c r="H31" s="48"/>
    </row>
    <row r="32" spans="1:8">
      <c r="A32" s="48"/>
      <c r="B32" s="48"/>
      <c r="C32" s="48"/>
      <c r="D32" s="48"/>
      <c r="E32" s="48"/>
      <c r="F32" s="48"/>
      <c r="G32" s="48"/>
      <c r="H32" s="48"/>
    </row>
    <row r="33" spans="1:8">
      <c r="A33" s="48"/>
      <c r="B33" s="48"/>
      <c r="C33" s="48"/>
      <c r="D33" s="48"/>
      <c r="E33" s="48"/>
      <c r="F33" s="48"/>
      <c r="G33" s="48"/>
      <c r="H33" s="48"/>
    </row>
    <row r="34" spans="1:8">
      <c r="A34" s="48"/>
      <c r="B34" s="48"/>
      <c r="C34" s="48"/>
      <c r="D34" s="48"/>
      <c r="E34" s="48"/>
      <c r="F34" s="48"/>
      <c r="G34" s="48"/>
      <c r="H34" s="48"/>
    </row>
    <row r="35" spans="1:8">
      <c r="A35" s="48"/>
      <c r="B35" s="48"/>
      <c r="C35" s="48"/>
      <c r="D35" s="48"/>
      <c r="E35" s="48"/>
      <c r="F35" s="48"/>
      <c r="G35" s="48"/>
      <c r="H35" s="48"/>
    </row>
    <row r="36" spans="1:8">
      <c r="A36" s="48"/>
      <c r="B36" s="48"/>
      <c r="C36" s="48"/>
      <c r="D36" s="48"/>
      <c r="E36" s="48"/>
      <c r="F36" s="48"/>
      <c r="G36" s="48"/>
      <c r="H36" s="48"/>
    </row>
    <row r="37" spans="1:8">
      <c r="A37" s="48"/>
      <c r="B37" s="48"/>
      <c r="C37" s="48"/>
      <c r="D37" s="48"/>
      <c r="E37" s="48"/>
      <c r="F37" s="48"/>
      <c r="G37" s="48"/>
      <c r="H37" s="48"/>
    </row>
    <row r="38" spans="1:8">
      <c r="A38" s="48"/>
      <c r="B38" s="48"/>
      <c r="C38" s="48"/>
      <c r="D38" s="48"/>
      <c r="E38" s="48"/>
      <c r="F38" s="48"/>
      <c r="G38" s="48"/>
      <c r="H38" s="48"/>
    </row>
    <row r="39" spans="1:8">
      <c r="A39" s="48"/>
      <c r="B39" s="48"/>
      <c r="C39" s="48"/>
      <c r="D39" s="48"/>
      <c r="E39" s="48"/>
      <c r="F39" s="48"/>
      <c r="G39" s="48"/>
      <c r="H39" s="48"/>
    </row>
    <row r="40" spans="1:8">
      <c r="A40" s="48"/>
      <c r="B40" s="48"/>
      <c r="C40" s="48"/>
      <c r="D40" s="48"/>
      <c r="E40" s="48"/>
      <c r="F40" s="48"/>
      <c r="G40" s="48"/>
      <c r="H40" s="48"/>
    </row>
    <row r="41" spans="1:8">
      <c r="A41" s="48"/>
      <c r="B41" s="48"/>
      <c r="C41" s="48"/>
      <c r="D41" s="48"/>
      <c r="E41" s="48"/>
      <c r="F41" s="48"/>
      <c r="G41" s="48"/>
      <c r="H41" s="48"/>
    </row>
    <row r="42" spans="1:8">
      <c r="A42" s="48"/>
      <c r="B42" s="48"/>
      <c r="C42" s="48"/>
      <c r="D42" s="48"/>
      <c r="E42" s="48"/>
      <c r="F42" s="48"/>
      <c r="G42" s="48"/>
      <c r="H42" s="48"/>
    </row>
    <row r="43" spans="1:8">
      <c r="A43" s="48"/>
      <c r="B43" s="48"/>
      <c r="C43" s="48"/>
      <c r="D43" s="48"/>
      <c r="E43" s="48"/>
      <c r="F43" s="48"/>
      <c r="G43" s="48"/>
      <c r="H43" s="48"/>
    </row>
    <row r="44" spans="1:8">
      <c r="A44" s="48"/>
      <c r="B44" s="48"/>
      <c r="C44" s="48"/>
      <c r="D44" s="48"/>
      <c r="E44" s="48"/>
      <c r="F44" s="48"/>
      <c r="G44" s="48"/>
      <c r="H44" s="48"/>
    </row>
    <row r="45" spans="1:8">
      <c r="A45" s="48"/>
      <c r="B45" s="48"/>
      <c r="C45" s="48"/>
      <c r="D45" s="48"/>
      <c r="E45" s="48"/>
      <c r="F45" s="48"/>
      <c r="G45" s="48"/>
      <c r="H45" s="48"/>
    </row>
    <row r="46" spans="1:8">
      <c r="A46" s="48"/>
      <c r="B46" s="48"/>
      <c r="C46" s="48"/>
      <c r="D46" s="48"/>
      <c r="E46" s="48"/>
      <c r="F46" s="48"/>
      <c r="G46" s="48"/>
      <c r="H46" s="48"/>
    </row>
    <row r="47" spans="1:8">
      <c r="A47" s="48"/>
      <c r="B47" s="48"/>
      <c r="C47" s="48"/>
      <c r="D47" s="48"/>
      <c r="E47" s="48"/>
      <c r="F47" s="48"/>
      <c r="G47" s="48"/>
      <c r="H47" s="48"/>
    </row>
    <row r="48" spans="1:8">
      <c r="A48" s="48"/>
      <c r="B48" s="48"/>
      <c r="C48" s="48"/>
      <c r="D48" s="48"/>
      <c r="E48" s="48"/>
      <c r="F48" s="48"/>
      <c r="G48" s="48"/>
      <c r="H48" s="48"/>
    </row>
    <row r="49" spans="1:8">
      <c r="A49" s="48"/>
      <c r="B49" s="48"/>
      <c r="C49" s="48"/>
      <c r="D49" s="48"/>
      <c r="E49" s="48"/>
      <c r="F49" s="48"/>
      <c r="G49" s="48"/>
      <c r="H49" s="48"/>
    </row>
    <row r="50" spans="1:8">
      <c r="A50" s="48"/>
      <c r="B50" s="48"/>
      <c r="C50" s="48"/>
      <c r="D50" s="48"/>
      <c r="E50" s="48"/>
      <c r="F50" s="48"/>
      <c r="G50" s="48"/>
      <c r="H50" s="48"/>
    </row>
    <row r="51" spans="1:8">
      <c r="A51" s="48"/>
      <c r="B51" s="48"/>
      <c r="C51" s="48"/>
      <c r="D51" s="48"/>
      <c r="E51" s="48"/>
      <c r="F51" s="48"/>
      <c r="G51" s="48"/>
      <c r="H51" s="48"/>
    </row>
    <row r="52" spans="1:8">
      <c r="A52" s="48"/>
      <c r="B52" s="48"/>
      <c r="C52" s="48"/>
      <c r="D52" s="48"/>
      <c r="E52" s="48"/>
      <c r="F52" s="48"/>
      <c r="G52" s="48"/>
      <c r="H52" s="48"/>
    </row>
    <row r="53" spans="1:8">
      <c r="A53" s="48"/>
      <c r="B53" s="48"/>
      <c r="C53" s="48"/>
      <c r="D53" s="48"/>
      <c r="E53" s="48"/>
      <c r="F53" s="48"/>
      <c r="G53" s="48"/>
      <c r="H53" s="48"/>
    </row>
    <row r="54" spans="1:8">
      <c r="A54" s="48"/>
      <c r="B54" s="48"/>
      <c r="C54" s="48"/>
      <c r="D54" s="48"/>
      <c r="E54" s="48"/>
      <c r="F54" s="48"/>
      <c r="G54" s="48"/>
      <c r="H54" s="48"/>
    </row>
    <row r="55" spans="1:8">
      <c r="A55" s="48"/>
      <c r="B55" s="48"/>
      <c r="C55" s="48"/>
      <c r="D55" s="48"/>
      <c r="E55" s="48"/>
      <c r="F55" s="48"/>
      <c r="G55" s="48"/>
      <c r="H55" s="48"/>
    </row>
    <row r="56" spans="1:8">
      <c r="A56" s="48"/>
      <c r="B56" s="48"/>
      <c r="C56" s="48"/>
      <c r="D56" s="48"/>
      <c r="E56" s="48"/>
      <c r="F56" s="48"/>
      <c r="G56" s="48"/>
      <c r="H56" s="48"/>
    </row>
    <row r="57" spans="1:8">
      <c r="A57" s="48"/>
      <c r="B57" s="48"/>
      <c r="C57" s="48"/>
      <c r="D57" s="48"/>
      <c r="E57" s="48"/>
      <c r="F57" s="48"/>
      <c r="G57" s="48"/>
      <c r="H57" s="48"/>
    </row>
    <row r="58" spans="1:8">
      <c r="A58" s="48"/>
      <c r="B58" s="48"/>
      <c r="C58" s="48"/>
      <c r="D58" s="48"/>
      <c r="E58" s="48"/>
      <c r="F58" s="48"/>
      <c r="G58" s="48"/>
      <c r="H58" s="48"/>
    </row>
    <row r="59" spans="1:8">
      <c r="A59" s="48"/>
      <c r="B59" s="48"/>
      <c r="C59" s="48"/>
      <c r="D59" s="48"/>
      <c r="E59" s="48"/>
      <c r="F59" s="48"/>
      <c r="G59" s="48"/>
      <c r="H59" s="48"/>
    </row>
    <row r="60" spans="1:8">
      <c r="A60" s="48"/>
      <c r="B60" s="48"/>
      <c r="C60" s="48"/>
      <c r="D60" s="48"/>
      <c r="E60" s="48"/>
      <c r="F60" s="48"/>
      <c r="G60" s="48"/>
      <c r="H60" s="48"/>
    </row>
    <row r="61" spans="1:8">
      <c r="A61" s="48"/>
      <c r="B61" s="48"/>
      <c r="C61" s="48"/>
      <c r="D61" s="48"/>
      <c r="E61" s="48"/>
      <c r="F61" s="48"/>
      <c r="G61" s="48"/>
      <c r="H61" s="48"/>
    </row>
    <row r="62" spans="1:8">
      <c r="A62" s="48"/>
      <c r="B62" s="48"/>
      <c r="C62" s="48"/>
      <c r="D62" s="48"/>
      <c r="E62" s="48"/>
      <c r="F62" s="48"/>
      <c r="G62" s="48"/>
      <c r="H62" s="48"/>
    </row>
    <row r="63" spans="1:8">
      <c r="A63" s="48"/>
      <c r="B63" s="48"/>
      <c r="C63" s="48"/>
      <c r="D63" s="48"/>
      <c r="E63" s="48"/>
      <c r="F63" s="48"/>
      <c r="G63" s="48"/>
      <c r="H63" s="48"/>
    </row>
    <row r="64" spans="1:8">
      <c r="A64" s="48"/>
      <c r="B64" s="48"/>
      <c r="C64" s="48"/>
      <c r="D64" s="48"/>
      <c r="E64" s="48"/>
      <c r="F64" s="48"/>
      <c r="G64" s="48"/>
      <c r="H64" s="48"/>
    </row>
    <row r="65" spans="1:8">
      <c r="A65" s="48"/>
      <c r="B65" s="48"/>
      <c r="C65" s="48"/>
      <c r="D65" s="48"/>
      <c r="E65" s="48"/>
      <c r="F65" s="48"/>
      <c r="G65" s="48"/>
      <c r="H65" s="48"/>
    </row>
    <row r="66" spans="1:8">
      <c r="A66" s="48"/>
      <c r="B66" s="48"/>
      <c r="C66" s="48"/>
      <c r="D66" s="48"/>
      <c r="E66" s="48"/>
      <c r="F66" s="48"/>
      <c r="G66" s="48"/>
      <c r="H66" s="48"/>
    </row>
    <row r="67" spans="1:8">
      <c r="A67" s="48"/>
      <c r="B67" s="48"/>
      <c r="C67" s="48"/>
      <c r="D67" s="48"/>
      <c r="E67" s="48"/>
      <c r="F67" s="48"/>
      <c r="G67" s="48"/>
      <c r="H67" s="48"/>
    </row>
  </sheetData>
  <mergeCells count="2">
    <mergeCell ref="A2:H2"/>
    <mergeCell ref="A3:F3"/>
  </mergeCells>
  <printOptions horizontalCentered="1"/>
  <pageMargins left="0.275590551181102" right="0.31496062992126" top="0.590551181102362" bottom="0.433070866141732" header="0.393700787401575" footer="0.15748031496063"/>
  <pageSetup paperSize="9" scale="92" firstPageNumber="19" fitToHeight="100" orientation="landscape" useFirstPageNumber="1"/>
  <headerFooter alignWithMargins="0">
    <oddFooter>&amp;C▬ &amp;P ▬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showGridLines="0" showZeros="0" topLeftCell="A7" workbookViewId="0">
      <selection activeCell="A15" sqref="A15"/>
    </sheetView>
  </sheetViews>
  <sheetFormatPr defaultColWidth="9.125" defaultRowHeight="14.25" outlineLevelCol="7"/>
  <cols>
    <col min="1" max="1" width="39.375" style="1" customWidth="1"/>
    <col min="2" max="4" width="12.625" style="1" customWidth="1"/>
    <col min="5" max="5" width="32.75" style="1" customWidth="1"/>
    <col min="6" max="8" width="12.625" style="1" customWidth="1"/>
    <col min="9" max="16384" width="9.125" style="1"/>
  </cols>
  <sheetData>
    <row r="1" ht="18.75" spans="1:1">
      <c r="A1" s="2" t="s">
        <v>178</v>
      </c>
    </row>
    <row r="2" ht="46.5" customHeight="1" spans="1:8">
      <c r="A2" s="3" t="s">
        <v>179</v>
      </c>
      <c r="B2" s="3"/>
      <c r="C2" s="3"/>
      <c r="D2" s="3"/>
      <c r="E2" s="3"/>
      <c r="F2" s="3"/>
      <c r="G2" s="3"/>
      <c r="H2" s="3"/>
    </row>
    <row r="3" ht="18" customHeight="1" spans="1:8">
      <c r="A3" s="4"/>
      <c r="B3" s="4"/>
      <c r="C3" s="4"/>
      <c r="D3" s="4"/>
      <c r="E3" s="4"/>
      <c r="F3" s="4"/>
      <c r="G3" s="4"/>
      <c r="H3" s="5" t="s">
        <v>2</v>
      </c>
    </row>
    <row r="4" ht="27.2" customHeight="1" spans="1:8">
      <c r="A4" s="6" t="s">
        <v>156</v>
      </c>
      <c r="B4" s="6" t="s">
        <v>78</v>
      </c>
      <c r="C4" s="7" t="s">
        <v>79</v>
      </c>
      <c r="D4" s="6" t="s">
        <v>80</v>
      </c>
      <c r="E4" s="6" t="s">
        <v>156</v>
      </c>
      <c r="F4" s="6" t="s">
        <v>78</v>
      </c>
      <c r="G4" s="7" t="s">
        <v>79</v>
      </c>
      <c r="H4" s="6" t="s">
        <v>80</v>
      </c>
    </row>
    <row r="5" ht="27.2" customHeight="1" spans="1:8">
      <c r="A5" s="8" t="s">
        <v>180</v>
      </c>
      <c r="B5" s="9">
        <v>4837</v>
      </c>
      <c r="C5" s="9"/>
      <c r="D5" s="9">
        <f t="shared" ref="D5:D9" si="0">SUM(B5:C5)</f>
        <v>4837</v>
      </c>
      <c r="E5" s="8" t="s">
        <v>181</v>
      </c>
      <c r="F5" s="10">
        <v>2806</v>
      </c>
      <c r="G5" s="11"/>
      <c r="H5" s="12">
        <f t="shared" ref="H5:H9" si="1">SUM(F5:G5)</f>
        <v>2806</v>
      </c>
    </row>
    <row r="6" ht="27.2" customHeight="1" spans="1:8">
      <c r="A6" s="8" t="s">
        <v>182</v>
      </c>
      <c r="B6" s="9">
        <v>33319</v>
      </c>
      <c r="C6" s="9"/>
      <c r="D6" s="9">
        <f t="shared" si="0"/>
        <v>33319</v>
      </c>
      <c r="E6" s="8" t="s">
        <v>183</v>
      </c>
      <c r="F6" s="13">
        <v>30676</v>
      </c>
      <c r="G6" s="11"/>
      <c r="H6" s="11">
        <f t="shared" si="1"/>
        <v>30676</v>
      </c>
    </row>
    <row r="7" ht="27.2" customHeight="1" spans="1:8">
      <c r="A7" s="8"/>
      <c r="B7" s="9"/>
      <c r="C7" s="9"/>
      <c r="D7" s="9">
        <f t="shared" si="0"/>
        <v>0</v>
      </c>
      <c r="E7" s="8"/>
      <c r="F7" s="13"/>
      <c r="G7" s="11"/>
      <c r="H7" s="11">
        <f t="shared" si="1"/>
        <v>0</v>
      </c>
    </row>
    <row r="8" ht="27.2" customHeight="1" spans="1:8">
      <c r="A8" s="8"/>
      <c r="B8" s="9"/>
      <c r="C8" s="9"/>
      <c r="D8" s="9">
        <f t="shared" si="0"/>
        <v>0</v>
      </c>
      <c r="E8" s="8"/>
      <c r="F8" s="13"/>
      <c r="G8" s="11"/>
      <c r="H8" s="11">
        <f t="shared" si="1"/>
        <v>0</v>
      </c>
    </row>
    <row r="9" ht="27.2" customHeight="1" spans="1:8">
      <c r="A9" s="8"/>
      <c r="B9" s="9"/>
      <c r="C9" s="9"/>
      <c r="D9" s="9">
        <f t="shared" si="0"/>
        <v>0</v>
      </c>
      <c r="E9" s="8"/>
      <c r="F9" s="13"/>
      <c r="G9" s="11"/>
      <c r="H9" s="11">
        <f t="shared" si="1"/>
        <v>0</v>
      </c>
    </row>
    <row r="10" ht="27.2" customHeight="1" spans="1:8">
      <c r="A10" s="8"/>
      <c r="B10" s="9"/>
      <c r="C10" s="9"/>
      <c r="D10" s="9"/>
      <c r="E10" s="14"/>
      <c r="F10" s="15"/>
      <c r="G10" s="16"/>
      <c r="H10" s="15"/>
    </row>
    <row r="11" ht="27.2" customHeight="1" spans="1:8">
      <c r="A11" s="17" t="s">
        <v>184</v>
      </c>
      <c r="B11" s="9">
        <f>SUM(B5:B9)</f>
        <v>38156</v>
      </c>
      <c r="C11" s="9">
        <f>SUM(C5:C9)</f>
        <v>0</v>
      </c>
      <c r="D11" s="9">
        <f>SUM(D5:D9)</f>
        <v>38156</v>
      </c>
      <c r="E11" s="17" t="s">
        <v>72</v>
      </c>
      <c r="F11" s="18">
        <f t="shared" ref="F11:H11" si="2">SUM(F5:F10)</f>
        <v>33482</v>
      </c>
      <c r="G11" s="19">
        <f t="shared" si="2"/>
        <v>0</v>
      </c>
      <c r="H11" s="18">
        <f t="shared" si="2"/>
        <v>33482</v>
      </c>
    </row>
    <row r="12" ht="27.2" customHeight="1" spans="1:8">
      <c r="A12" s="8" t="s">
        <v>185</v>
      </c>
      <c r="B12" s="9"/>
      <c r="C12" s="9"/>
      <c r="D12" s="9">
        <f t="shared" ref="D12:D16" si="3">SUM(B12:C12)</f>
        <v>0</v>
      </c>
      <c r="E12" s="8" t="s">
        <v>186</v>
      </c>
      <c r="F12" s="11">
        <v>26307</v>
      </c>
      <c r="G12" s="11"/>
      <c r="H12" s="11">
        <f t="shared" ref="H12:H17" si="4">SUM(F12:G12)</f>
        <v>26307</v>
      </c>
    </row>
    <row r="13" ht="27.2" customHeight="1" spans="1:8">
      <c r="A13" s="8"/>
      <c r="B13" s="9"/>
      <c r="C13" s="9"/>
      <c r="D13" s="9">
        <f t="shared" si="3"/>
        <v>0</v>
      </c>
      <c r="E13" s="8"/>
      <c r="F13" s="11"/>
      <c r="G13" s="11"/>
      <c r="H13" s="11">
        <f t="shared" si="4"/>
        <v>0</v>
      </c>
    </row>
    <row r="14" ht="27.2" customHeight="1" spans="1:8">
      <c r="A14" s="8" t="s">
        <v>187</v>
      </c>
      <c r="B14" s="9">
        <v>21633</v>
      </c>
      <c r="C14" s="9"/>
      <c r="D14" s="9">
        <f t="shared" si="3"/>
        <v>21633</v>
      </c>
      <c r="E14" s="8"/>
      <c r="F14" s="11"/>
      <c r="G14" s="11"/>
      <c r="H14" s="11">
        <f t="shared" si="4"/>
        <v>0</v>
      </c>
    </row>
    <row r="15" ht="27.2" customHeight="1" spans="1:8">
      <c r="A15" s="8"/>
      <c r="B15" s="9"/>
      <c r="C15" s="9"/>
      <c r="D15" s="9">
        <f t="shared" si="3"/>
        <v>0</v>
      </c>
      <c r="E15" s="8"/>
      <c r="F15" s="11"/>
      <c r="G15" s="11"/>
      <c r="H15" s="11">
        <f t="shared" si="4"/>
        <v>0</v>
      </c>
    </row>
    <row r="16" ht="27.2" customHeight="1" spans="1:8">
      <c r="A16" s="8"/>
      <c r="B16" s="9"/>
      <c r="C16" s="9"/>
      <c r="D16" s="9">
        <f t="shared" si="3"/>
        <v>0</v>
      </c>
      <c r="E16" s="8"/>
      <c r="F16" s="20"/>
      <c r="G16" s="20"/>
      <c r="H16" s="11">
        <f t="shared" si="4"/>
        <v>0</v>
      </c>
    </row>
    <row r="17" ht="27.2" customHeight="1" spans="1:8">
      <c r="A17" s="8"/>
      <c r="B17" s="9"/>
      <c r="C17" s="9"/>
      <c r="D17" s="9"/>
      <c r="E17" s="8"/>
      <c r="F17" s="11"/>
      <c r="G17" s="11"/>
      <c r="H17" s="11">
        <f t="shared" si="4"/>
        <v>0</v>
      </c>
    </row>
    <row r="18" ht="27.2" customHeight="1" spans="1:8">
      <c r="A18" s="8"/>
      <c r="B18" s="9"/>
      <c r="C18" s="9"/>
      <c r="D18" s="9"/>
      <c r="E18" s="8"/>
      <c r="F18" s="11"/>
      <c r="G18" s="11"/>
      <c r="H18" s="11"/>
    </row>
    <row r="19" ht="27.2" customHeight="1" spans="1:8">
      <c r="A19" s="8"/>
      <c r="B19" s="9"/>
      <c r="C19" s="9"/>
      <c r="D19" s="9"/>
      <c r="E19" s="8"/>
      <c r="F19" s="11"/>
      <c r="G19" s="11"/>
      <c r="H19" s="11"/>
    </row>
    <row r="20" ht="27.2" customHeight="1" spans="1:8">
      <c r="A20" s="8"/>
      <c r="B20" s="9"/>
      <c r="C20" s="9"/>
      <c r="D20" s="9"/>
      <c r="E20" s="8"/>
      <c r="F20" s="11"/>
      <c r="G20" s="11"/>
      <c r="H20" s="11"/>
    </row>
    <row r="21" ht="27.2" customHeight="1" spans="1:8">
      <c r="A21" s="21" t="s">
        <v>152</v>
      </c>
      <c r="B21" s="22">
        <f>SUM(B11:B16)</f>
        <v>59789</v>
      </c>
      <c r="C21" s="22">
        <f>SUM(C11:C16)</f>
        <v>0</v>
      </c>
      <c r="D21" s="22">
        <f>SUM(D11:D16)</f>
        <v>59789</v>
      </c>
      <c r="E21" s="23" t="s">
        <v>153</v>
      </c>
      <c r="F21" s="24">
        <f t="shared" ref="F21:H21" si="5">SUM(F11:F17)</f>
        <v>59789</v>
      </c>
      <c r="G21" s="25">
        <f t="shared" si="5"/>
        <v>0</v>
      </c>
      <c r="H21" s="24">
        <f t="shared" si="5"/>
        <v>59789</v>
      </c>
    </row>
    <row r="22" ht="25.5" customHeight="1" spans="1:8">
      <c r="A22" s="26"/>
      <c r="B22" s="26"/>
      <c r="C22" s="26"/>
      <c r="D22" s="26"/>
      <c r="E22" s="26"/>
      <c r="F22" s="26"/>
      <c r="G22" s="26"/>
      <c r="H22" s="26"/>
    </row>
    <row r="23" ht="25.5" customHeight="1" spans="1:8">
      <c r="A23" s="26"/>
      <c r="B23" s="26"/>
      <c r="C23" s="26"/>
      <c r="D23" s="26"/>
      <c r="E23" s="26"/>
      <c r="F23" s="26"/>
      <c r="G23" s="26"/>
      <c r="H23" s="26"/>
    </row>
    <row r="24" ht="25.5" customHeight="1" spans="1:8">
      <c r="A24" s="26"/>
      <c r="B24" s="26"/>
      <c r="C24" s="26"/>
      <c r="D24" s="26"/>
      <c r="E24" s="26"/>
      <c r="F24" s="26"/>
      <c r="G24" s="26"/>
      <c r="H24" s="26"/>
    </row>
    <row r="25" ht="25.5" customHeight="1" spans="1:8">
      <c r="A25" s="26"/>
      <c r="B25" s="26"/>
      <c r="C25" s="26"/>
      <c r="D25" s="26"/>
      <c r="E25" s="26"/>
      <c r="F25" s="26"/>
      <c r="G25" s="26"/>
      <c r="H25" s="26"/>
    </row>
    <row r="26" ht="25.5" customHeight="1" spans="1:8">
      <c r="A26" s="26"/>
      <c r="B26" s="26"/>
      <c r="C26" s="26"/>
      <c r="D26" s="26"/>
      <c r="E26" s="26"/>
      <c r="F26" s="26"/>
      <c r="G26" s="26"/>
      <c r="H26" s="26"/>
    </row>
    <row r="27" ht="21.95" customHeight="1" spans="1:8">
      <c r="A27" s="26"/>
      <c r="B27" s="26"/>
      <c r="C27" s="26"/>
      <c r="D27" s="26"/>
      <c r="E27" s="26"/>
      <c r="F27" s="26"/>
      <c r="G27" s="26"/>
      <c r="H27" s="26"/>
    </row>
    <row r="28" spans="1:8">
      <c r="A28" s="26"/>
      <c r="B28" s="26"/>
      <c r="C28" s="26"/>
      <c r="D28" s="26"/>
      <c r="E28" s="26"/>
      <c r="F28" s="26"/>
      <c r="G28" s="26"/>
      <c r="H28" s="26"/>
    </row>
    <row r="29" spans="1:8">
      <c r="A29" s="26"/>
      <c r="B29" s="26"/>
      <c r="C29" s="26"/>
      <c r="D29" s="26"/>
      <c r="E29" s="26"/>
      <c r="F29" s="26"/>
      <c r="G29" s="26"/>
      <c r="H29" s="26"/>
    </row>
    <row r="30" spans="1:8">
      <c r="A30" s="26"/>
      <c r="B30" s="26"/>
      <c r="C30" s="26"/>
      <c r="D30" s="26"/>
      <c r="E30" s="26"/>
      <c r="F30" s="26"/>
      <c r="G30" s="26"/>
      <c r="H30" s="26"/>
    </row>
    <row r="31" spans="1:8">
      <c r="A31" s="26"/>
      <c r="B31" s="26"/>
      <c r="C31" s="26"/>
      <c r="D31" s="26"/>
      <c r="E31" s="26"/>
      <c r="F31" s="26"/>
      <c r="G31" s="26"/>
      <c r="H31" s="26"/>
    </row>
    <row r="32" spans="1:8">
      <c r="A32" s="26"/>
      <c r="B32" s="26"/>
      <c r="C32" s="26"/>
      <c r="D32" s="26"/>
      <c r="E32" s="26"/>
      <c r="F32" s="26"/>
      <c r="G32" s="26"/>
      <c r="H32" s="26"/>
    </row>
    <row r="33" spans="1:8">
      <c r="A33" s="26"/>
      <c r="B33" s="26"/>
      <c r="C33" s="26"/>
      <c r="D33" s="26"/>
      <c r="E33" s="26"/>
      <c r="F33" s="26"/>
      <c r="G33" s="26"/>
      <c r="H33" s="26"/>
    </row>
    <row r="34" spans="1:8">
      <c r="A34" s="26"/>
      <c r="B34" s="26"/>
      <c r="C34" s="26"/>
      <c r="D34" s="26"/>
      <c r="E34" s="26"/>
      <c r="F34" s="26"/>
      <c r="G34" s="26"/>
      <c r="H34" s="26"/>
    </row>
    <row r="35" spans="1:8">
      <c r="A35" s="26"/>
      <c r="B35" s="26"/>
      <c r="C35" s="26"/>
      <c r="D35" s="26"/>
      <c r="E35" s="26"/>
      <c r="F35" s="26"/>
      <c r="G35" s="26"/>
      <c r="H35" s="26"/>
    </row>
    <row r="36" spans="1:8">
      <c r="A36" s="26"/>
      <c r="B36" s="26"/>
      <c r="C36" s="26"/>
      <c r="D36" s="26"/>
      <c r="E36" s="26"/>
      <c r="F36" s="26"/>
      <c r="G36" s="26"/>
      <c r="H36" s="26"/>
    </row>
    <row r="37" spans="1:8">
      <c r="A37" s="26"/>
      <c r="B37" s="26"/>
      <c r="C37" s="26"/>
      <c r="D37" s="26"/>
      <c r="E37" s="26"/>
      <c r="F37" s="26"/>
      <c r="G37" s="26"/>
      <c r="H37" s="26"/>
    </row>
    <row r="38" spans="1:8">
      <c r="A38" s="26"/>
      <c r="B38" s="26"/>
      <c r="C38" s="26"/>
      <c r="D38" s="26"/>
      <c r="E38" s="26"/>
      <c r="F38" s="26"/>
      <c r="G38" s="26"/>
      <c r="H38" s="26"/>
    </row>
    <row r="39" spans="1:8">
      <c r="A39" s="26"/>
      <c r="B39" s="26"/>
      <c r="C39" s="26"/>
      <c r="D39" s="26"/>
      <c r="E39" s="26"/>
      <c r="F39" s="26"/>
      <c r="G39" s="26"/>
      <c r="H39" s="26"/>
    </row>
    <row r="40" spans="1:8">
      <c r="A40" s="26"/>
      <c r="B40" s="26"/>
      <c r="C40" s="26"/>
      <c r="D40" s="26"/>
      <c r="E40" s="26"/>
      <c r="F40" s="26"/>
      <c r="G40" s="26"/>
      <c r="H40" s="26"/>
    </row>
    <row r="41" spans="1:8">
      <c r="A41" s="26"/>
      <c r="B41" s="26"/>
      <c r="C41" s="26"/>
      <c r="D41" s="26"/>
      <c r="E41" s="26"/>
      <c r="F41" s="26"/>
      <c r="G41" s="26"/>
      <c r="H41" s="26"/>
    </row>
    <row r="42" spans="1:8">
      <c r="A42" s="26"/>
      <c r="B42" s="26"/>
      <c r="C42" s="26"/>
      <c r="D42" s="26"/>
      <c r="E42" s="26"/>
      <c r="F42" s="26"/>
      <c r="G42" s="26"/>
      <c r="H42" s="26"/>
    </row>
    <row r="43" spans="1:8">
      <c r="A43" s="26"/>
      <c r="B43" s="26"/>
      <c r="C43" s="26"/>
      <c r="D43" s="26"/>
      <c r="E43" s="26"/>
      <c r="F43" s="26"/>
      <c r="G43" s="26"/>
      <c r="H43" s="26"/>
    </row>
    <row r="44" spans="1:8">
      <c r="A44" s="26"/>
      <c r="B44" s="26"/>
      <c r="C44" s="26"/>
      <c r="D44" s="26"/>
      <c r="E44" s="26"/>
      <c r="F44" s="26"/>
      <c r="G44" s="26"/>
      <c r="H44" s="26"/>
    </row>
    <row r="45" spans="1:8">
      <c r="A45" s="26"/>
      <c r="B45" s="26"/>
      <c r="C45" s="26"/>
      <c r="D45" s="26"/>
      <c r="E45" s="26"/>
      <c r="F45" s="26"/>
      <c r="G45" s="26"/>
      <c r="H45" s="26"/>
    </row>
    <row r="46" spans="1:8">
      <c r="A46" s="26"/>
      <c r="B46" s="26"/>
      <c r="C46" s="26"/>
      <c r="D46" s="26"/>
      <c r="E46" s="26"/>
      <c r="F46" s="26"/>
      <c r="G46" s="26"/>
      <c r="H46" s="26"/>
    </row>
    <row r="47" spans="1:8">
      <c r="A47" s="26"/>
      <c r="B47" s="26"/>
      <c r="C47" s="26"/>
      <c r="D47" s="26"/>
      <c r="E47" s="26"/>
      <c r="F47" s="26"/>
      <c r="G47" s="26"/>
      <c r="H47" s="26"/>
    </row>
    <row r="48" spans="1:8">
      <c r="A48" s="26"/>
      <c r="B48" s="26"/>
      <c r="C48" s="26"/>
      <c r="D48" s="26"/>
      <c r="E48" s="26"/>
      <c r="F48" s="26"/>
      <c r="G48" s="26"/>
      <c r="H48" s="26"/>
    </row>
    <row r="49" spans="1:8">
      <c r="A49" s="26"/>
      <c r="B49" s="26"/>
      <c r="C49" s="26"/>
      <c r="D49" s="26"/>
      <c r="E49" s="26"/>
      <c r="F49" s="26"/>
      <c r="G49" s="26"/>
      <c r="H49" s="26"/>
    </row>
    <row r="50" spans="1:8">
      <c r="A50" s="26"/>
      <c r="B50" s="26"/>
      <c r="C50" s="26"/>
      <c r="D50" s="26"/>
      <c r="E50" s="26"/>
      <c r="F50" s="26"/>
      <c r="G50" s="26"/>
      <c r="H50" s="26"/>
    </row>
    <row r="51" spans="1:8">
      <c r="A51" s="26"/>
      <c r="B51" s="26"/>
      <c r="C51" s="26"/>
      <c r="D51" s="26"/>
      <c r="E51" s="26"/>
      <c r="F51" s="26"/>
      <c r="G51" s="26"/>
      <c r="H51" s="26"/>
    </row>
    <row r="52" spans="1:8">
      <c r="A52" s="26"/>
      <c r="B52" s="26"/>
      <c r="C52" s="26"/>
      <c r="D52" s="26"/>
      <c r="E52" s="26"/>
      <c r="F52" s="26"/>
      <c r="G52" s="26"/>
      <c r="H52" s="26"/>
    </row>
    <row r="53" spans="1:8">
      <c r="A53" s="26"/>
      <c r="B53" s="26"/>
      <c r="C53" s="26"/>
      <c r="D53" s="26"/>
      <c r="E53" s="26"/>
      <c r="F53" s="26"/>
      <c r="G53" s="26"/>
      <c r="H53" s="26"/>
    </row>
    <row r="54" spans="1:8">
      <c r="A54" s="26"/>
      <c r="B54" s="26"/>
      <c r="C54" s="26"/>
      <c r="D54" s="26"/>
      <c r="E54" s="26"/>
      <c r="F54" s="26"/>
      <c r="G54" s="26"/>
      <c r="H54" s="26"/>
    </row>
    <row r="55" spans="1:8">
      <c r="A55" s="26"/>
      <c r="B55" s="26"/>
      <c r="C55" s="26"/>
      <c r="D55" s="26"/>
      <c r="E55" s="26"/>
      <c r="F55" s="26"/>
      <c r="G55" s="26"/>
      <c r="H55" s="26"/>
    </row>
    <row r="56" spans="1:8">
      <c r="A56" s="26"/>
      <c r="B56" s="26"/>
      <c r="C56" s="26"/>
      <c r="D56" s="26"/>
      <c r="E56" s="26"/>
      <c r="F56" s="26"/>
      <c r="G56" s="26"/>
      <c r="H56" s="26"/>
    </row>
    <row r="57" spans="1:8">
      <c r="A57" s="26"/>
      <c r="B57" s="26"/>
      <c r="C57" s="26"/>
      <c r="D57" s="26"/>
      <c r="E57" s="26"/>
      <c r="F57" s="26"/>
      <c r="G57" s="26"/>
      <c r="H57" s="26"/>
    </row>
    <row r="58" spans="1:8">
      <c r="A58" s="26"/>
      <c r="B58" s="26"/>
      <c r="C58" s="26"/>
      <c r="D58" s="26"/>
      <c r="E58" s="26"/>
      <c r="F58" s="26"/>
      <c r="G58" s="26"/>
      <c r="H58" s="26"/>
    </row>
    <row r="59" spans="1:8">
      <c r="A59" s="26"/>
      <c r="B59" s="26"/>
      <c r="C59" s="26"/>
      <c r="D59" s="26"/>
      <c r="E59" s="26"/>
      <c r="F59" s="26"/>
      <c r="G59" s="26"/>
      <c r="H59" s="26"/>
    </row>
    <row r="60" spans="1:8">
      <c r="A60" s="26"/>
      <c r="B60" s="26"/>
      <c r="C60" s="26"/>
      <c r="D60" s="26"/>
      <c r="E60" s="26"/>
      <c r="F60" s="26"/>
      <c r="G60" s="26"/>
      <c r="H60" s="26"/>
    </row>
    <row r="61" spans="1:8">
      <c r="A61" s="26"/>
      <c r="B61" s="26"/>
      <c r="C61" s="26"/>
      <c r="D61" s="26"/>
      <c r="E61" s="26"/>
      <c r="F61" s="26"/>
      <c r="G61" s="26"/>
      <c r="H61" s="26"/>
    </row>
    <row r="62" spans="1:8">
      <c r="A62" s="26"/>
      <c r="B62" s="26"/>
      <c r="C62" s="26"/>
      <c r="D62" s="26"/>
      <c r="E62" s="26"/>
      <c r="F62" s="26"/>
      <c r="G62" s="26"/>
      <c r="H62" s="26"/>
    </row>
    <row r="63" spans="1:8">
      <c r="A63" s="26"/>
      <c r="B63" s="26"/>
      <c r="C63" s="26"/>
      <c r="D63" s="26"/>
      <c r="E63" s="26"/>
      <c r="F63" s="26"/>
      <c r="G63" s="26"/>
      <c r="H63" s="26"/>
    </row>
    <row r="64" spans="1:8">
      <c r="A64" s="26"/>
      <c r="B64" s="26"/>
      <c r="C64" s="26"/>
      <c r="D64" s="26"/>
      <c r="E64" s="26"/>
      <c r="F64" s="26"/>
      <c r="G64" s="26"/>
      <c r="H64" s="26"/>
    </row>
    <row r="65" spans="1:8">
      <c r="A65" s="26"/>
      <c r="B65" s="26"/>
      <c r="C65" s="26"/>
      <c r="D65" s="26"/>
      <c r="E65" s="26"/>
      <c r="F65" s="26"/>
      <c r="G65" s="26"/>
      <c r="H65" s="26"/>
    </row>
    <row r="66" spans="1:8">
      <c r="A66" s="26"/>
      <c r="B66" s="26"/>
      <c r="C66" s="26"/>
      <c r="D66" s="26"/>
      <c r="E66" s="26"/>
      <c r="F66" s="26"/>
      <c r="G66" s="26"/>
      <c r="H66" s="26"/>
    </row>
  </sheetData>
  <mergeCells count="2">
    <mergeCell ref="A2:H2"/>
    <mergeCell ref="A3:F3"/>
  </mergeCells>
  <printOptions horizontalCentered="1"/>
  <pageMargins left="0.354330708661417" right="0.354330708661417" top="0.47244094488189" bottom="0.393700787401575" header="0.393700787401575" footer="0.15748031496063"/>
  <pageSetup paperSize="9" scale="89" firstPageNumber="20" fitToHeight="100" orientation="landscape" useFirstPageNumber="1"/>
  <headerFooter alignWithMargins="0">
    <oddFooter>&amp;C▬ &amp;P ▬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showGridLines="0" showZeros="0" topLeftCell="A4" workbookViewId="0">
      <selection activeCell="A10" sqref="A10"/>
    </sheetView>
  </sheetViews>
  <sheetFormatPr defaultColWidth="9.125" defaultRowHeight="14.25" outlineLevelCol="7"/>
  <cols>
    <col min="1" max="1" width="39.375" style="1" customWidth="1"/>
    <col min="2" max="4" width="12.625" style="1" customWidth="1"/>
    <col min="5" max="5" width="32.75" style="1" customWidth="1"/>
    <col min="6" max="8" width="12.625" style="1" customWidth="1"/>
    <col min="9" max="16384" width="9.125" style="1"/>
  </cols>
  <sheetData>
    <row r="1" ht="18.75" spans="1:1">
      <c r="A1" s="2" t="s">
        <v>188</v>
      </c>
    </row>
    <row r="2" ht="46.5" customHeight="1" spans="1:8">
      <c r="A2" s="3" t="s">
        <v>189</v>
      </c>
      <c r="B2" s="3"/>
      <c r="C2" s="3"/>
      <c r="D2" s="3"/>
      <c r="E2" s="3"/>
      <c r="F2" s="3"/>
      <c r="G2" s="3"/>
      <c r="H2" s="3"/>
    </row>
    <row r="3" ht="18" customHeight="1" spans="1:8">
      <c r="A3" s="4"/>
      <c r="B3" s="4"/>
      <c r="C3" s="4"/>
      <c r="D3" s="4"/>
      <c r="E3" s="4"/>
      <c r="F3" s="4"/>
      <c r="G3" s="4"/>
      <c r="H3" s="5" t="s">
        <v>2</v>
      </c>
    </row>
    <row r="4" ht="27.2" customHeight="1" spans="1:8">
      <c r="A4" s="6" t="s">
        <v>156</v>
      </c>
      <c r="B4" s="6" t="s">
        <v>78</v>
      </c>
      <c r="C4" s="7" t="s">
        <v>79</v>
      </c>
      <c r="D4" s="6" t="s">
        <v>80</v>
      </c>
      <c r="E4" s="6" t="s">
        <v>156</v>
      </c>
      <c r="F4" s="6" t="s">
        <v>78</v>
      </c>
      <c r="G4" s="7" t="s">
        <v>79</v>
      </c>
      <c r="H4" s="6" t="s">
        <v>80</v>
      </c>
    </row>
    <row r="5" ht="27.2" customHeight="1" spans="1:8">
      <c r="A5" s="8" t="s">
        <v>190</v>
      </c>
      <c r="B5" s="9">
        <v>17</v>
      </c>
      <c r="C5" s="9"/>
      <c r="D5" s="9">
        <f>SUM(B5:C5)</f>
        <v>17</v>
      </c>
      <c r="E5" s="8" t="s">
        <v>191</v>
      </c>
      <c r="F5" s="10">
        <v>19.5</v>
      </c>
      <c r="G5" s="11"/>
      <c r="H5" s="12">
        <f>SUM(F5:G5)</f>
        <v>19.5</v>
      </c>
    </row>
    <row r="6" ht="27.2" customHeight="1" spans="1:8">
      <c r="A6" s="8" t="s">
        <v>192</v>
      </c>
      <c r="B6" s="9"/>
      <c r="C6" s="9"/>
      <c r="D6" s="9">
        <f t="shared" ref="D6:D9" si="0">SUM(B6:C6)</f>
        <v>0</v>
      </c>
      <c r="E6" s="8" t="s">
        <v>193</v>
      </c>
      <c r="F6" s="13"/>
      <c r="G6" s="11"/>
      <c r="H6" s="11">
        <f t="shared" ref="H6:H9" si="1">SUM(F6:G6)</f>
        <v>0</v>
      </c>
    </row>
    <row r="7" ht="27.2" customHeight="1" spans="1:8">
      <c r="A7" s="8" t="s">
        <v>194</v>
      </c>
      <c r="B7" s="9"/>
      <c r="C7" s="9"/>
      <c r="D7" s="9">
        <f t="shared" si="0"/>
        <v>0</v>
      </c>
      <c r="E7" s="8" t="s">
        <v>195</v>
      </c>
      <c r="F7" s="13"/>
      <c r="G7" s="11"/>
      <c r="H7" s="11">
        <f t="shared" si="1"/>
        <v>0</v>
      </c>
    </row>
    <row r="8" ht="27.2" customHeight="1" spans="1:8">
      <c r="A8" s="8" t="s">
        <v>196</v>
      </c>
      <c r="B8" s="9"/>
      <c r="C8" s="9"/>
      <c r="D8" s="9">
        <f t="shared" si="0"/>
        <v>0</v>
      </c>
      <c r="E8" s="8" t="s">
        <v>197</v>
      </c>
      <c r="F8" s="13"/>
      <c r="G8" s="11"/>
      <c r="H8" s="11">
        <f t="shared" si="1"/>
        <v>0</v>
      </c>
    </row>
    <row r="9" ht="27.2" customHeight="1" spans="1:8">
      <c r="A9" s="8" t="s">
        <v>198</v>
      </c>
      <c r="B9" s="9"/>
      <c r="C9" s="9"/>
      <c r="D9" s="9">
        <f t="shared" si="0"/>
        <v>0</v>
      </c>
      <c r="E9" s="8"/>
      <c r="F9" s="13"/>
      <c r="G9" s="11"/>
      <c r="H9" s="11">
        <f t="shared" si="1"/>
        <v>0</v>
      </c>
    </row>
    <row r="10" ht="27.2" customHeight="1" spans="1:8">
      <c r="A10" s="8"/>
      <c r="B10" s="9"/>
      <c r="C10" s="9"/>
      <c r="D10" s="9"/>
      <c r="E10" s="14"/>
      <c r="F10" s="15"/>
      <c r="G10" s="16"/>
      <c r="H10" s="15"/>
    </row>
    <row r="11" ht="27.2" customHeight="1" spans="1:8">
      <c r="A11" s="17" t="s">
        <v>118</v>
      </c>
      <c r="B11" s="9">
        <f>SUM(B5:B9)</f>
        <v>17</v>
      </c>
      <c r="C11" s="9">
        <f>SUM(C5:C9)</f>
        <v>0</v>
      </c>
      <c r="D11" s="9">
        <f>SUM(D5:D9)</f>
        <v>17</v>
      </c>
      <c r="E11" s="17" t="s">
        <v>199</v>
      </c>
      <c r="F11" s="18">
        <f>SUM(F5:F10)</f>
        <v>19.5</v>
      </c>
      <c r="G11" s="19">
        <f>SUM(G5:G10)</f>
        <v>0</v>
      </c>
      <c r="H11" s="18">
        <f>SUM(H5:H10)</f>
        <v>19.5</v>
      </c>
    </row>
    <row r="12" ht="27.2" customHeight="1" spans="1:8">
      <c r="A12" s="8" t="s">
        <v>200</v>
      </c>
      <c r="B12" s="9">
        <v>2.5</v>
      </c>
      <c r="C12" s="9"/>
      <c r="D12" s="9">
        <f>SUM(B12:C12)</f>
        <v>2.5</v>
      </c>
      <c r="E12" s="8" t="s">
        <v>201</v>
      </c>
      <c r="F12" s="11"/>
      <c r="G12" s="11"/>
      <c r="H12" s="11">
        <f>SUM(F12:G12)</f>
        <v>0</v>
      </c>
    </row>
    <row r="13" ht="27.2" customHeight="1" spans="1:8">
      <c r="A13" s="8"/>
      <c r="B13" s="9"/>
      <c r="C13" s="9"/>
      <c r="D13" s="9">
        <f t="shared" ref="D13:D16" si="2">SUM(B13:C13)</f>
        <v>0</v>
      </c>
      <c r="E13" s="8" t="s">
        <v>202</v>
      </c>
      <c r="F13" s="11"/>
      <c r="G13" s="11"/>
      <c r="H13" s="11">
        <f t="shared" ref="H13:H17" si="3">SUM(F13:G13)</f>
        <v>0</v>
      </c>
    </row>
    <row r="14" ht="27.2" customHeight="1" spans="1:8">
      <c r="A14" s="8" t="s">
        <v>203</v>
      </c>
      <c r="B14" s="9"/>
      <c r="C14" s="9"/>
      <c r="D14" s="9">
        <f t="shared" si="2"/>
        <v>0</v>
      </c>
      <c r="E14" s="8" t="s">
        <v>204</v>
      </c>
      <c r="F14" s="11"/>
      <c r="G14" s="11"/>
      <c r="H14" s="11">
        <f t="shared" si="3"/>
        <v>0</v>
      </c>
    </row>
    <row r="15" ht="27.2" customHeight="1" spans="1:8">
      <c r="A15" s="8"/>
      <c r="B15" s="9"/>
      <c r="C15" s="9"/>
      <c r="D15" s="9">
        <f t="shared" si="2"/>
        <v>0</v>
      </c>
      <c r="E15" s="8"/>
      <c r="F15" s="11"/>
      <c r="G15" s="11"/>
      <c r="H15" s="11">
        <f t="shared" si="3"/>
        <v>0</v>
      </c>
    </row>
    <row r="16" ht="27.2" customHeight="1" spans="1:8">
      <c r="A16" s="8"/>
      <c r="B16" s="9"/>
      <c r="C16" s="9"/>
      <c r="D16" s="9">
        <f t="shared" si="2"/>
        <v>0</v>
      </c>
      <c r="E16" s="8"/>
      <c r="F16" s="20"/>
      <c r="G16" s="20"/>
      <c r="H16" s="11">
        <f t="shared" si="3"/>
        <v>0</v>
      </c>
    </row>
    <row r="17" ht="27.2" customHeight="1" spans="1:8">
      <c r="A17" s="8"/>
      <c r="B17" s="9"/>
      <c r="C17" s="9"/>
      <c r="D17" s="9"/>
      <c r="E17" s="8"/>
      <c r="F17" s="11"/>
      <c r="G17" s="11"/>
      <c r="H17" s="11">
        <f t="shared" si="3"/>
        <v>0</v>
      </c>
    </row>
    <row r="18" ht="27.2" customHeight="1" spans="1:8">
      <c r="A18" s="8"/>
      <c r="B18" s="9"/>
      <c r="C18" s="9"/>
      <c r="D18" s="9"/>
      <c r="E18" s="8"/>
      <c r="F18" s="11"/>
      <c r="G18" s="11"/>
      <c r="H18" s="11"/>
    </row>
    <row r="19" ht="27.2" customHeight="1" spans="1:8">
      <c r="A19" s="8"/>
      <c r="B19" s="9"/>
      <c r="C19" s="9"/>
      <c r="D19" s="9"/>
      <c r="E19" s="8"/>
      <c r="F19" s="11"/>
      <c r="G19" s="11"/>
      <c r="H19" s="11"/>
    </row>
    <row r="20" ht="27.2" customHeight="1" spans="1:8">
      <c r="A20" s="8"/>
      <c r="B20" s="9"/>
      <c r="C20" s="9"/>
      <c r="D20" s="9"/>
      <c r="E20" s="8"/>
      <c r="F20" s="11"/>
      <c r="G20" s="11"/>
      <c r="H20" s="11"/>
    </row>
    <row r="21" ht="27.2" customHeight="1" spans="1:8">
      <c r="A21" s="21" t="s">
        <v>152</v>
      </c>
      <c r="B21" s="22">
        <f>SUM(B11:B16)</f>
        <v>19.5</v>
      </c>
      <c r="C21" s="22">
        <f t="shared" ref="C21:D21" si="4">SUM(C11:C16)</f>
        <v>0</v>
      </c>
      <c r="D21" s="22">
        <f t="shared" si="4"/>
        <v>19.5</v>
      </c>
      <c r="E21" s="23" t="s">
        <v>153</v>
      </c>
      <c r="F21" s="24">
        <f>SUM(F11:F17)</f>
        <v>19.5</v>
      </c>
      <c r="G21" s="25">
        <f t="shared" ref="G21:H21" si="5">SUM(G11:G17)</f>
        <v>0</v>
      </c>
      <c r="H21" s="24">
        <f t="shared" si="5"/>
        <v>19.5</v>
      </c>
    </row>
    <row r="22" ht="25.5" customHeight="1" spans="1:8">
      <c r="A22" s="26"/>
      <c r="B22" s="26"/>
      <c r="C22" s="26"/>
      <c r="D22" s="26"/>
      <c r="E22" s="26"/>
      <c r="F22" s="26"/>
      <c r="G22" s="26"/>
      <c r="H22" s="26"/>
    </row>
    <row r="23" ht="25.5" customHeight="1" spans="1:8">
      <c r="A23" s="26"/>
      <c r="B23" s="26"/>
      <c r="C23" s="26"/>
      <c r="D23" s="26"/>
      <c r="E23" s="26"/>
      <c r="F23" s="26"/>
      <c r="G23" s="26"/>
      <c r="H23" s="26"/>
    </row>
    <row r="24" ht="25.5" customHeight="1" spans="1:8">
      <c r="A24" s="26"/>
      <c r="B24" s="26"/>
      <c r="C24" s="26"/>
      <c r="D24" s="26"/>
      <c r="E24" s="26"/>
      <c r="F24" s="26"/>
      <c r="G24" s="26"/>
      <c r="H24" s="26"/>
    </row>
    <row r="25" ht="25.5" customHeight="1" spans="1:8">
      <c r="A25" s="26"/>
      <c r="B25" s="26"/>
      <c r="C25" s="26"/>
      <c r="D25" s="26"/>
      <c r="E25" s="26"/>
      <c r="F25" s="26"/>
      <c r="G25" s="26"/>
      <c r="H25" s="26"/>
    </row>
    <row r="26" ht="25.5" customHeight="1" spans="1:8">
      <c r="A26" s="26"/>
      <c r="B26" s="26"/>
      <c r="C26" s="26"/>
      <c r="D26" s="26"/>
      <c r="E26" s="26"/>
      <c r="F26" s="26"/>
      <c r="G26" s="26"/>
      <c r="H26" s="26"/>
    </row>
    <row r="27" ht="21.95" customHeight="1" spans="1:8">
      <c r="A27" s="26"/>
      <c r="B27" s="26"/>
      <c r="C27" s="26"/>
      <c r="D27" s="26"/>
      <c r="E27" s="26"/>
      <c r="F27" s="26"/>
      <c r="G27" s="26"/>
      <c r="H27" s="26"/>
    </row>
    <row r="28" spans="1:8">
      <c r="A28" s="26"/>
      <c r="B28" s="26"/>
      <c r="C28" s="26"/>
      <c r="D28" s="26"/>
      <c r="E28" s="26"/>
      <c r="F28" s="26"/>
      <c r="G28" s="26"/>
      <c r="H28" s="26"/>
    </row>
    <row r="29" spans="1:8">
      <c r="A29" s="26"/>
      <c r="B29" s="26"/>
      <c r="C29" s="26"/>
      <c r="D29" s="26"/>
      <c r="E29" s="26"/>
      <c r="F29" s="26"/>
      <c r="G29" s="26"/>
      <c r="H29" s="26"/>
    </row>
    <row r="30" spans="1:8">
      <c r="A30" s="26"/>
      <c r="B30" s="26"/>
      <c r="C30" s="26"/>
      <c r="D30" s="26"/>
      <c r="E30" s="26"/>
      <c r="F30" s="26"/>
      <c r="G30" s="26"/>
      <c r="H30" s="26"/>
    </row>
    <row r="31" spans="1:8">
      <c r="A31" s="26"/>
      <c r="B31" s="26"/>
      <c r="C31" s="26"/>
      <c r="D31" s="26"/>
      <c r="E31" s="26"/>
      <c r="F31" s="26"/>
      <c r="G31" s="26"/>
      <c r="H31" s="26"/>
    </row>
    <row r="32" spans="1:8">
      <c r="A32" s="26"/>
      <c r="B32" s="26"/>
      <c r="C32" s="26"/>
      <c r="D32" s="26"/>
      <c r="E32" s="26"/>
      <c r="F32" s="26"/>
      <c r="G32" s="26"/>
      <c r="H32" s="26"/>
    </row>
    <row r="33" spans="1:8">
      <c r="A33" s="26"/>
      <c r="B33" s="26"/>
      <c r="C33" s="26"/>
      <c r="D33" s="26"/>
      <c r="E33" s="26"/>
      <c r="F33" s="26"/>
      <c r="G33" s="26"/>
      <c r="H33" s="26"/>
    </row>
    <row r="34" spans="1:8">
      <c r="A34" s="26"/>
      <c r="B34" s="26"/>
      <c r="C34" s="26"/>
      <c r="D34" s="26"/>
      <c r="E34" s="26"/>
      <c r="F34" s="26"/>
      <c r="G34" s="26"/>
      <c r="H34" s="26"/>
    </row>
    <row r="35" spans="1:8">
      <c r="A35" s="26"/>
      <c r="B35" s="26"/>
      <c r="C35" s="26"/>
      <c r="D35" s="26"/>
      <c r="E35" s="26"/>
      <c r="F35" s="26"/>
      <c r="G35" s="26"/>
      <c r="H35" s="26"/>
    </row>
    <row r="36" spans="1:8">
      <c r="A36" s="26"/>
      <c r="B36" s="26"/>
      <c r="C36" s="26"/>
      <c r="D36" s="26"/>
      <c r="E36" s="26"/>
      <c r="F36" s="26"/>
      <c r="G36" s="26"/>
      <c r="H36" s="26"/>
    </row>
    <row r="37" spans="1:8">
      <c r="A37" s="26"/>
      <c r="B37" s="26"/>
      <c r="C37" s="26"/>
      <c r="D37" s="26"/>
      <c r="E37" s="26"/>
      <c r="F37" s="26"/>
      <c r="G37" s="26"/>
      <c r="H37" s="26"/>
    </row>
    <row r="38" spans="1:8">
      <c r="A38" s="26"/>
      <c r="B38" s="26"/>
      <c r="C38" s="26"/>
      <c r="D38" s="26"/>
      <c r="E38" s="26"/>
      <c r="F38" s="26"/>
      <c r="G38" s="26"/>
      <c r="H38" s="26"/>
    </row>
    <row r="39" spans="1:8">
      <c r="A39" s="26"/>
      <c r="B39" s="26"/>
      <c r="C39" s="26"/>
      <c r="D39" s="26"/>
      <c r="E39" s="26"/>
      <c r="F39" s="26"/>
      <c r="G39" s="26"/>
      <c r="H39" s="26"/>
    </row>
    <row r="40" spans="1:8">
      <c r="A40" s="26"/>
      <c r="B40" s="26"/>
      <c r="C40" s="26"/>
      <c r="D40" s="26"/>
      <c r="E40" s="26"/>
      <c r="F40" s="26"/>
      <c r="G40" s="26"/>
      <c r="H40" s="26"/>
    </row>
    <row r="41" spans="1:8">
      <c r="A41" s="26"/>
      <c r="B41" s="26"/>
      <c r="C41" s="26"/>
      <c r="D41" s="26"/>
      <c r="E41" s="26"/>
      <c r="F41" s="26"/>
      <c r="G41" s="26"/>
      <c r="H41" s="26"/>
    </row>
    <row r="42" spans="1:8">
      <c r="A42" s="26"/>
      <c r="B42" s="26"/>
      <c r="C42" s="26"/>
      <c r="D42" s="26"/>
      <c r="E42" s="26"/>
      <c r="F42" s="26"/>
      <c r="G42" s="26"/>
      <c r="H42" s="26"/>
    </row>
    <row r="43" spans="1:8">
      <c r="A43" s="26"/>
      <c r="B43" s="26"/>
      <c r="C43" s="26"/>
      <c r="D43" s="26"/>
      <c r="E43" s="26"/>
      <c r="F43" s="26"/>
      <c r="G43" s="26"/>
      <c r="H43" s="26"/>
    </row>
    <row r="44" spans="1:8">
      <c r="A44" s="26"/>
      <c r="B44" s="26"/>
      <c r="C44" s="26"/>
      <c r="D44" s="26"/>
      <c r="E44" s="26"/>
      <c r="F44" s="26"/>
      <c r="G44" s="26"/>
      <c r="H44" s="26"/>
    </row>
    <row r="45" spans="1:8">
      <c r="A45" s="26"/>
      <c r="B45" s="26"/>
      <c r="C45" s="26"/>
      <c r="D45" s="26"/>
      <c r="E45" s="26"/>
      <c r="F45" s="26"/>
      <c r="G45" s="26"/>
      <c r="H45" s="26"/>
    </row>
    <row r="46" spans="1:8">
      <c r="A46" s="26"/>
      <c r="B46" s="26"/>
      <c r="C46" s="26"/>
      <c r="D46" s="26"/>
      <c r="E46" s="26"/>
      <c r="F46" s="26"/>
      <c r="G46" s="26"/>
      <c r="H46" s="26"/>
    </row>
    <row r="47" spans="1:8">
      <c r="A47" s="26"/>
      <c r="B47" s="26"/>
      <c r="C47" s="26"/>
      <c r="D47" s="26"/>
      <c r="E47" s="26"/>
      <c r="F47" s="26"/>
      <c r="G47" s="26"/>
      <c r="H47" s="26"/>
    </row>
    <row r="48" spans="1:8">
      <c r="A48" s="26"/>
      <c r="B48" s="26"/>
      <c r="C48" s="26"/>
      <c r="D48" s="26"/>
      <c r="E48" s="26"/>
      <c r="F48" s="26"/>
      <c r="G48" s="26"/>
      <c r="H48" s="26"/>
    </row>
    <row r="49" spans="1:8">
      <c r="A49" s="26"/>
      <c r="B49" s="26"/>
      <c r="C49" s="26"/>
      <c r="D49" s="26"/>
      <c r="E49" s="26"/>
      <c r="F49" s="26"/>
      <c r="G49" s="26"/>
      <c r="H49" s="26"/>
    </row>
    <row r="50" spans="1:8">
      <c r="A50" s="26"/>
      <c r="B50" s="26"/>
      <c r="C50" s="26"/>
      <c r="D50" s="26"/>
      <c r="E50" s="26"/>
      <c r="F50" s="26"/>
      <c r="G50" s="26"/>
      <c r="H50" s="26"/>
    </row>
    <row r="51" spans="1:8">
      <c r="A51" s="26"/>
      <c r="B51" s="26"/>
      <c r="C51" s="26"/>
      <c r="D51" s="26"/>
      <c r="E51" s="26"/>
      <c r="F51" s="26"/>
      <c r="G51" s="26"/>
      <c r="H51" s="26"/>
    </row>
    <row r="52" spans="1:8">
      <c r="A52" s="26"/>
      <c r="B52" s="26"/>
      <c r="C52" s="26"/>
      <c r="D52" s="26"/>
      <c r="E52" s="26"/>
      <c r="F52" s="26"/>
      <c r="G52" s="26"/>
      <c r="H52" s="26"/>
    </row>
    <row r="53" spans="1:8">
      <c r="A53" s="26"/>
      <c r="B53" s="26"/>
      <c r="C53" s="26"/>
      <c r="D53" s="26"/>
      <c r="E53" s="26"/>
      <c r="F53" s="26"/>
      <c r="G53" s="26"/>
      <c r="H53" s="26"/>
    </row>
    <row r="54" spans="1:8">
      <c r="A54" s="26"/>
      <c r="B54" s="26"/>
      <c r="C54" s="26"/>
      <c r="D54" s="26"/>
      <c r="E54" s="26"/>
      <c r="F54" s="26"/>
      <c r="G54" s="26"/>
      <c r="H54" s="26"/>
    </row>
    <row r="55" spans="1:8">
      <c r="A55" s="26"/>
      <c r="B55" s="26"/>
      <c r="C55" s="26"/>
      <c r="D55" s="26"/>
      <c r="E55" s="26"/>
      <c r="F55" s="26"/>
      <c r="G55" s="26"/>
      <c r="H55" s="26"/>
    </row>
    <row r="56" spans="1:8">
      <c r="A56" s="26"/>
      <c r="B56" s="26"/>
      <c r="C56" s="26"/>
      <c r="D56" s="26"/>
      <c r="E56" s="26"/>
      <c r="F56" s="26"/>
      <c r="G56" s="26"/>
      <c r="H56" s="26"/>
    </row>
    <row r="57" spans="1:8">
      <c r="A57" s="26"/>
      <c r="B57" s="26"/>
      <c r="C57" s="26"/>
      <c r="D57" s="26"/>
      <c r="E57" s="26"/>
      <c r="F57" s="26"/>
      <c r="G57" s="26"/>
      <c r="H57" s="26"/>
    </row>
    <row r="58" spans="1:8">
      <c r="A58" s="26"/>
      <c r="B58" s="26"/>
      <c r="C58" s="26"/>
      <c r="D58" s="26"/>
      <c r="E58" s="26"/>
      <c r="F58" s="26"/>
      <c r="G58" s="26"/>
      <c r="H58" s="26"/>
    </row>
    <row r="59" spans="1:8">
      <c r="A59" s="26"/>
      <c r="B59" s="26"/>
      <c r="C59" s="26"/>
      <c r="D59" s="26"/>
      <c r="E59" s="26"/>
      <c r="F59" s="26"/>
      <c r="G59" s="26"/>
      <c r="H59" s="26"/>
    </row>
    <row r="60" spans="1:8">
      <c r="A60" s="26"/>
      <c r="B60" s="26"/>
      <c r="C60" s="26"/>
      <c r="D60" s="26"/>
      <c r="E60" s="26"/>
      <c r="F60" s="26"/>
      <c r="G60" s="26"/>
      <c r="H60" s="26"/>
    </row>
    <row r="61" spans="1:8">
      <c r="A61" s="26"/>
      <c r="B61" s="26"/>
      <c r="C61" s="26"/>
      <c r="D61" s="26"/>
      <c r="E61" s="26"/>
      <c r="F61" s="26"/>
      <c r="G61" s="26"/>
      <c r="H61" s="26"/>
    </row>
    <row r="62" spans="1:8">
      <c r="A62" s="26"/>
      <c r="B62" s="26"/>
      <c r="C62" s="26"/>
      <c r="D62" s="26"/>
      <c r="E62" s="26"/>
      <c r="F62" s="26"/>
      <c r="G62" s="26"/>
      <c r="H62" s="26"/>
    </row>
    <row r="63" spans="1:8">
      <c r="A63" s="26"/>
      <c r="B63" s="26"/>
      <c r="C63" s="26"/>
      <c r="D63" s="26"/>
      <c r="E63" s="26"/>
      <c r="F63" s="26"/>
      <c r="G63" s="26"/>
      <c r="H63" s="26"/>
    </row>
    <row r="64" spans="1:8">
      <c r="A64" s="26"/>
      <c r="B64" s="26"/>
      <c r="C64" s="26"/>
      <c r="D64" s="26"/>
      <c r="E64" s="26"/>
      <c r="F64" s="26"/>
      <c r="G64" s="26"/>
      <c r="H64" s="26"/>
    </row>
    <row r="65" spans="1:8">
      <c r="A65" s="26"/>
      <c r="B65" s="26"/>
      <c r="C65" s="26"/>
      <c r="D65" s="26"/>
      <c r="E65" s="26"/>
      <c r="F65" s="26"/>
      <c r="G65" s="26"/>
      <c r="H65" s="26"/>
    </row>
    <row r="66" spans="1:8">
      <c r="A66" s="26"/>
      <c r="B66" s="26"/>
      <c r="C66" s="26"/>
      <c r="D66" s="26"/>
      <c r="E66" s="26"/>
      <c r="F66" s="26"/>
      <c r="G66" s="26"/>
      <c r="H66" s="26"/>
    </row>
  </sheetData>
  <mergeCells count="2">
    <mergeCell ref="A2:H2"/>
    <mergeCell ref="A3:F3"/>
  </mergeCells>
  <printOptions horizontalCentered="1"/>
  <pageMargins left="0.354330708661417" right="0.354330708661417" top="0.47244094488189" bottom="0.393700787401575" header="0.393700787401575" footer="0.15748031496063"/>
  <pageSetup paperSize="9" scale="89" firstPageNumber="21" fitToHeight="100" orientation="landscape" useFirstPageNumber="1"/>
  <headerFooter alignWithMargins="0">
    <oddFooter>&amp;C▬ &amp;P ▬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表一</vt:lpstr>
      <vt:lpstr>表二</vt:lpstr>
      <vt:lpstr>表三</vt:lpstr>
      <vt:lpstr>表四</vt:lpstr>
      <vt:lpstr>表五</vt:lpstr>
      <vt:lpstr>表六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2018-07-04T10:36:00Z</dcterms:created>
  <cp:lastPrinted>2021-07-07T14:41:00Z</cp:lastPrinted>
  <dcterms:modified xsi:type="dcterms:W3CDTF">2022-04-06T02:40:25Z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