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1" sheetId="2" r:id="rId1"/>
    <sheet name="Sheet2" sheetId="3" r:id="rId2"/>
  </sheets>
  <definedNames>
    <definedName name="_xlnm._FilterDatabase" localSheetId="0" hidden="1">Sheet1!$A$4:$T$34</definedName>
    <definedName name="_xlnm.Print_Area" localSheetId="0">Sheet1!$A$1:$N$34</definedName>
  </definedNames>
  <calcPr calcId="144525"/>
</workbook>
</file>

<file path=xl/sharedStrings.xml><?xml version="1.0" encoding="utf-8"?>
<sst xmlns="http://schemas.openxmlformats.org/spreadsheetml/2006/main" count="93">
  <si>
    <t>阿克陶县2024年9月份财政预算收支执行情况表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</si>
  <si>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</si>
  <si>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</si>
  <si>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</si>
  <si>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</si>
  <si>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</si>
  <si>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</si>
  <si>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</si>
  <si>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</si>
  <si>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</si>
  <si>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</si>
  <si>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</si>
  <si>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</si>
  <si>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</si>
  <si>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</si>
  <si>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</si>
  <si>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</si>
  <si>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</si>
  <si>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</si>
  <si>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</si>
  <si>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</si>
  <si>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</si>
  <si>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</si>
  <si>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</si>
  <si>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</si>
  <si>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</si>
  <si>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</si>
  <si>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</si>
  <si>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</si>
  <si>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</si>
  <si>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</si>
  <si>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</si>
  <si>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</si>
  <si>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</si>
  <si>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</si>
  <si>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</si>
  <si>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</si>
  <si>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</si>
  <si>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</si>
  <si>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</si>
  <si>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</si>
  <si>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</si>
  <si>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</si>
  <si>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</si>
  <si>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</si>
  <si>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</si>
  <si>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</si>
  <si>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</si>
  <si>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</si>
  <si>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</si>
  <si>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</si>
  <si>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</si>
  <si>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</si>
  <si>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</si>
  <si>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</si>
  <si>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</si>
  <si>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</si>
  <si>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</si>
  <si>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</si>
  <si>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</si>
  <si>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二十三、债务付息支出</t>
  </si>
  <si>
    <t>六、捐赠收入</t>
  </si>
  <si>
    <t>二十四、债务发行费用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</si>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</sst>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_);[Red]\(0\)"/>
    <numFmt numFmtId="179" formatCode="0.0%"/>
    <numFmt numFmtId="41" formatCode="_ * #,##0_ ;_ * \-#,##0_ ;_ * &quot;-&quot;_ ;_ @_ "/>
    <numFmt numFmtId="180" formatCode="0_ ;[Red]\-0\ "/>
  </numFmts>
  <fonts count="36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sz val="12"/>
      <name val="仿宋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2"/>
      <color rgb="FF000000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9" borderId="11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18" borderId="10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/>
  </cellStyleXfs>
  <cellXfs count="8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177" fontId="6" fillId="0" borderId="0" xfId="49" applyNumberFormat="1" applyFont="1" applyFill="1" applyBorder="1" applyAlignment="1"/>
    <xf numFmtId="10" fontId="6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0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41" fontId="9" fillId="0" borderId="1" xfId="49" applyNumberFormat="1" applyFont="1" applyFill="1" applyBorder="1" applyAlignment="1">
      <alignment wrapText="1"/>
    </xf>
    <xf numFmtId="10" fontId="9" fillId="0" borderId="1" xfId="49" applyNumberFormat="1" applyFont="1" applyFill="1" applyBorder="1" applyAlignment="1">
      <alignment wrapText="1"/>
    </xf>
    <xf numFmtId="180" fontId="9" fillId="0" borderId="1" xfId="49" applyNumberFormat="1" applyFont="1" applyFill="1" applyBorder="1" applyAlignment="1">
      <alignment wrapText="1"/>
    </xf>
    <xf numFmtId="10" fontId="9" fillId="0" borderId="1" xfId="0" applyNumberFormat="1" applyFont="1" applyFill="1" applyBorder="1" applyAlignment="1">
      <alignment horizontal="right" vertical="center" wrapText="1"/>
    </xf>
    <xf numFmtId="0" fontId="8" fillId="0" borderId="1" xfId="49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right" vertical="center" wrapText="1"/>
    </xf>
    <xf numFmtId="0" fontId="10" fillId="0" borderId="1" xfId="49" applyFont="1" applyFill="1" applyBorder="1"/>
    <xf numFmtId="41" fontId="9" fillId="0" borderId="1" xfId="49" applyNumberFormat="1" applyFont="1" applyFill="1" applyBorder="1" applyAlignment="1" applyProtection="1">
      <alignment wrapText="1"/>
    </xf>
    <xf numFmtId="41" fontId="9" fillId="0" borderId="1" xfId="49" applyNumberFormat="1" applyFont="1" applyFill="1" applyBorder="1" applyAlignment="1" applyProtection="1">
      <alignment vertical="center" wrapText="1"/>
    </xf>
    <xf numFmtId="180" fontId="9" fillId="0" borderId="1" xfId="0" applyNumberFormat="1" applyFont="1" applyFill="1" applyBorder="1" applyAlignment="1">
      <alignment horizontal="right" vertical="center" wrapText="1"/>
    </xf>
    <xf numFmtId="0" fontId="10" fillId="2" borderId="1" xfId="49" applyFont="1" applyFill="1" applyBorder="1"/>
    <xf numFmtId="41" fontId="9" fillId="0" borderId="1" xfId="0" applyNumberFormat="1" applyFont="1" applyFill="1" applyBorder="1" applyAlignment="1">
      <alignment wrapText="1"/>
    </xf>
    <xf numFmtId="0" fontId="9" fillId="0" borderId="0" xfId="0" applyFont="1" applyFill="1">
      <alignment vertical="center"/>
    </xf>
    <xf numFmtId="0" fontId="10" fillId="0" borderId="2" xfId="49" applyFont="1" applyFill="1" applyBorder="1"/>
    <xf numFmtId="41" fontId="9" fillId="0" borderId="1" xfId="0" applyNumberFormat="1" applyFont="1" applyFill="1" applyBorder="1">
      <alignment vertical="center"/>
    </xf>
    <xf numFmtId="41" fontId="9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1" xfId="49" applyNumberFormat="1" applyFont="1" applyFill="1" applyBorder="1" applyAlignment="1">
      <alignment wrapText="1"/>
    </xf>
    <xf numFmtId="0" fontId="10" fillId="0" borderId="1" xfId="49" applyFont="1" applyFill="1" applyBorder="1" applyAlignment="1">
      <alignment horizontal="left"/>
    </xf>
    <xf numFmtId="178" fontId="9" fillId="0" borderId="1" xfId="49" applyNumberFormat="1" applyFont="1" applyFill="1" applyBorder="1" applyAlignment="1" applyProtection="1">
      <alignment vertical="center" wrapText="1"/>
    </xf>
    <xf numFmtId="0" fontId="9" fillId="0" borderId="1" xfId="49" applyFont="1" applyFill="1" applyBorder="1" applyAlignment="1" applyProtection="1">
      <alignment wrapText="1"/>
    </xf>
    <xf numFmtId="0" fontId="0" fillId="0" borderId="1" xfId="0" applyFont="1" applyFill="1" applyBorder="1">
      <alignment vertical="center"/>
    </xf>
    <xf numFmtId="41" fontId="9" fillId="0" borderId="1" xfId="49" applyNumberFormat="1" applyFont="1" applyFill="1" applyBorder="1" applyAlignment="1">
      <alignment horizontal="center" vertical="center" wrapText="1"/>
    </xf>
    <xf numFmtId="41" fontId="9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10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0" fillId="0" borderId="0" xfId="0" applyNumberFormat="1" applyFill="1" applyBorder="1">
      <alignment vertical="center"/>
    </xf>
    <xf numFmtId="0" fontId="12" fillId="0" borderId="0" xfId="49" applyNumberFormat="1" applyFont="1" applyFill="1" applyBorder="1" applyAlignment="1">
      <alignment horizontal="center"/>
    </xf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13" fillId="0" borderId="0" xfId="49" applyNumberFormat="1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41" fontId="14" fillId="0" borderId="2" xfId="0" applyNumberFormat="1" applyFont="1" applyFill="1" applyBorder="1">
      <alignment vertical="center"/>
    </xf>
    <xf numFmtId="3" fontId="9" fillId="0" borderId="1" xfId="49" applyNumberFormat="1" applyFont="1" applyFill="1" applyBorder="1" applyAlignment="1" applyProtection="1">
      <alignment horizontal="right" vertical="center"/>
    </xf>
    <xf numFmtId="41" fontId="9" fillId="0" borderId="1" xfId="49" applyNumberFormat="1" applyFont="1" applyFill="1" applyBorder="1" applyAlignment="1" applyProtection="1">
      <alignment horizontal="right" vertical="center"/>
    </xf>
    <xf numFmtId="41" fontId="9" fillId="0" borderId="1" xfId="0" applyNumberFormat="1" applyFont="1" applyFill="1" applyBorder="1" applyAlignment="1" applyProtection="1">
      <alignment horizontal="right" wrapText="1"/>
    </xf>
    <xf numFmtId="41" fontId="9" fillId="0" borderId="1" xfId="49" applyNumberFormat="1" applyFont="1" applyBorder="1" applyAlignment="1" applyProtection="1">
      <alignment horizontal="right" vertical="center"/>
    </xf>
    <xf numFmtId="41" fontId="9" fillId="0" borderId="3" xfId="0" applyNumberFormat="1" applyFont="1" applyFill="1" applyBorder="1" applyAlignment="1" applyProtection="1">
      <alignment horizontal="right" wrapText="1"/>
    </xf>
    <xf numFmtId="3" fontId="9" fillId="0" borderId="1" xfId="49" applyNumberFormat="1" applyFont="1" applyFill="1" applyBorder="1" applyAlignment="1" applyProtection="1">
      <alignment horizontal="right" wrapText="1"/>
    </xf>
    <xf numFmtId="41" fontId="9" fillId="0" borderId="1" xfId="49" applyNumberFormat="1" applyFont="1" applyFill="1" applyBorder="1" applyAlignment="1" applyProtection="1">
      <alignment horizontal="right" wrapText="1"/>
    </xf>
    <xf numFmtId="41" fontId="9" fillId="0" borderId="1" xfId="49" applyNumberFormat="1" applyFont="1" applyFill="1" applyBorder="1" applyAlignment="1">
      <alignment horizontal="right" wrapText="1"/>
    </xf>
    <xf numFmtId="41" fontId="9" fillId="0" borderId="1" xfId="8" applyNumberFormat="1" applyFont="1" applyFill="1" applyBorder="1" applyAlignment="1">
      <alignment wrapText="1"/>
    </xf>
    <xf numFmtId="41" fontId="9" fillId="0" borderId="1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 vertical="center"/>
    </xf>
    <xf numFmtId="179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10" fontId="0" fillId="0" borderId="0" xfId="11" applyNumberFormat="1" applyFont="1" applyFill="1">
      <alignment vertical="center"/>
    </xf>
    <xf numFmtId="178" fontId="2" fillId="0" borderId="0" xfId="49" applyNumberFormat="1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6"/>
  <sheetViews>
    <sheetView showGridLines="0" showZeros="0" tabSelected="1" workbookViewId="0">
      <selection activeCell="I42" sqref="I42"/>
    </sheetView>
  </sheetViews>
  <sheetFormatPr defaultColWidth="9" defaultRowHeight="14.25"/>
  <cols>
    <col min="1" max="1" width="28" style="15" customWidth="1"/>
    <col min="2" max="2" width="9.875" style="15" customWidth="1"/>
    <col min="3" max="3" width="11.875" style="15" customWidth="1"/>
    <col min="4" max="4" width="9.875" style="16" customWidth="1"/>
    <col min="5" max="5" width="9" style="17"/>
    <col min="6" max="6" width="8.33333333333333" style="14" customWidth="1"/>
    <col min="7" max="7" width="11.25" style="17" customWidth="1"/>
    <col min="8" max="8" width="32" style="15" customWidth="1"/>
    <col min="9" max="9" width="10.875" style="15" customWidth="1"/>
    <col min="10" max="10" width="10.125" style="15" customWidth="1"/>
    <col min="11" max="11" width="11.25" style="15" customWidth="1"/>
    <col min="12" max="12" width="11.25" style="17" customWidth="1"/>
    <col min="13" max="13" width="11.5" style="14" customWidth="1"/>
    <col min="14" max="14" width="10.875" style="17" customWidth="1"/>
    <col min="15" max="15" width="16.75" style="18" customWidth="1"/>
    <col min="16" max="16" width="10.3333333333333" style="18" customWidth="1"/>
    <col min="17" max="17" width="10.0833333333333" style="18" customWidth="1"/>
    <col min="18" max="18" width="3.25" style="15" customWidth="1"/>
    <col min="19" max="19" width="12.75" style="15" customWidth="1"/>
    <col min="20" max="20" width="11.25" style="15" customWidth="1"/>
    <col min="21" max="16384" width="9" style="15"/>
  </cols>
  <sheetData>
    <row r="1" ht="31.5" spans="1:17">
      <c r="A1" s="19" t="s">
        <v>0</v>
      </c>
      <c r="B1" s="19"/>
      <c r="C1" s="19"/>
      <c r="D1" s="19"/>
      <c r="E1" s="20"/>
      <c r="F1" s="19"/>
      <c r="G1" s="20"/>
      <c r="H1" s="19"/>
      <c r="I1" s="19"/>
      <c r="J1" s="19"/>
      <c r="K1" s="19"/>
      <c r="L1" s="20"/>
      <c r="M1" s="19"/>
      <c r="N1" s="20"/>
      <c r="O1" s="65"/>
      <c r="P1" s="65"/>
      <c r="Q1" s="65"/>
    </row>
    <row r="2" ht="18.75" spans="1:17">
      <c r="A2" s="21" t="s">
        <v>1</v>
      </c>
      <c r="B2" s="22"/>
      <c r="C2" s="22"/>
      <c r="D2" s="22"/>
      <c r="E2" s="23"/>
      <c r="F2" s="24"/>
      <c r="G2" s="25"/>
      <c r="H2" s="21"/>
      <c r="I2" s="21"/>
      <c r="J2" s="22"/>
      <c r="K2" s="22"/>
      <c r="L2" s="25"/>
      <c r="M2" s="66" t="s">
        <v>2</v>
      </c>
      <c r="N2" s="25"/>
      <c r="O2" s="67"/>
      <c r="P2" s="67"/>
      <c r="Q2" s="67"/>
    </row>
    <row r="3" ht="24" customHeight="1" spans="1:17">
      <c r="A3" s="26" t="s">
        <v>3</v>
      </c>
      <c r="B3" s="26" t="s">
        <v>4</v>
      </c>
      <c r="C3" s="26" t="s">
        <v>5</v>
      </c>
      <c r="D3" s="27" t="s">
        <v>6</v>
      </c>
      <c r="E3" s="28"/>
      <c r="F3" s="27" t="s">
        <v>7</v>
      </c>
      <c r="G3" s="28"/>
      <c r="H3" s="26" t="s">
        <v>3</v>
      </c>
      <c r="I3" s="26" t="s">
        <v>4</v>
      </c>
      <c r="J3" s="26" t="s">
        <v>5</v>
      </c>
      <c r="K3" s="27" t="s">
        <v>6</v>
      </c>
      <c r="L3" s="28"/>
      <c r="M3" s="27" t="s">
        <v>7</v>
      </c>
      <c r="N3" s="28"/>
      <c r="O3" s="68"/>
      <c r="P3" s="68"/>
      <c r="Q3" s="68"/>
    </row>
    <row r="4" ht="33.75" customHeight="1" spans="1:17">
      <c r="A4" s="26"/>
      <c r="B4" s="26"/>
      <c r="C4" s="26"/>
      <c r="D4" s="29" t="s">
        <v>8</v>
      </c>
      <c r="E4" s="30" t="s">
        <v>9</v>
      </c>
      <c r="F4" s="31" t="s">
        <v>10</v>
      </c>
      <c r="G4" s="30" t="s">
        <v>11</v>
      </c>
      <c r="H4" s="26"/>
      <c r="I4" s="26"/>
      <c r="J4" s="26"/>
      <c r="K4" s="26" t="s">
        <v>8</v>
      </c>
      <c r="L4" s="30" t="s">
        <v>9</v>
      </c>
      <c r="M4" s="31" t="s">
        <v>10</v>
      </c>
      <c r="N4" s="30" t="s">
        <v>11</v>
      </c>
      <c r="O4" s="69"/>
      <c r="P4" s="69"/>
      <c r="Q4" s="69"/>
    </row>
    <row r="5" ht="15" customHeight="1" spans="1:20">
      <c r="A5" s="26" t="s">
        <v>12</v>
      </c>
      <c r="B5" s="32">
        <f>SUM(B6+B32+B33)</f>
        <v>96562</v>
      </c>
      <c r="C5" s="32">
        <f>SUM(C6+C32+C33)</f>
        <v>61354</v>
      </c>
      <c r="D5" s="32">
        <f>SUM(D6+D32+D33)</f>
        <v>65884</v>
      </c>
      <c r="E5" s="33">
        <f t="shared" ref="E5:E13" si="0">IF(B5=0,"",D5/B5)</f>
        <v>0.682297384064125</v>
      </c>
      <c r="F5" s="34">
        <f>SUM(F6+F32+F33)</f>
        <v>4530</v>
      </c>
      <c r="G5" s="35">
        <f>IF(C5=0,"",ROUND(F5/C5,3))</f>
        <v>0.074</v>
      </c>
      <c r="H5" s="27" t="s">
        <v>13</v>
      </c>
      <c r="I5" s="32">
        <f>I6+I33+I34</f>
        <v>553088</v>
      </c>
      <c r="J5" s="32">
        <f>J6+J33+J34</f>
        <v>566224</v>
      </c>
      <c r="K5" s="32">
        <f>K6+K33+K34</f>
        <v>463666</v>
      </c>
      <c r="L5" s="33">
        <f>IF(I5=0,"",K5/I5)</f>
        <v>0.838322292293451</v>
      </c>
      <c r="M5" s="34">
        <f>M6+M33+M34</f>
        <v>-102554</v>
      </c>
      <c r="N5" s="33">
        <f>IF(J5=0,"",M5/J5)</f>
        <v>-0.181119133063946</v>
      </c>
      <c r="O5" s="70"/>
      <c r="P5" s="70"/>
      <c r="Q5" s="70"/>
      <c r="T5" s="70"/>
    </row>
    <row r="6" ht="15" customHeight="1" spans="1:20">
      <c r="A6" s="36" t="s">
        <v>14</v>
      </c>
      <c r="B6" s="32">
        <f>B7+B24</f>
        <v>67071</v>
      </c>
      <c r="C6" s="32">
        <f>C7+C24</f>
        <v>47521</v>
      </c>
      <c r="D6" s="32">
        <f>D7+D24</f>
        <v>55044</v>
      </c>
      <c r="E6" s="33">
        <f t="shared" si="0"/>
        <v>0.820682560271951</v>
      </c>
      <c r="F6" s="37">
        <f>F7+F24</f>
        <v>7523</v>
      </c>
      <c r="G6" s="35">
        <f t="shared" ref="G6:G20" si="1">IF(C6=0,"",ROUND(F6/C6,3))</f>
        <v>0.158</v>
      </c>
      <c r="H6" s="36" t="s">
        <v>15</v>
      </c>
      <c r="I6" s="32">
        <f>SUM(I7:I31)</f>
        <v>509435</v>
      </c>
      <c r="J6" s="32">
        <f>SUM(J7:J31)</f>
        <v>515827</v>
      </c>
      <c r="K6" s="32">
        <f>SUM(K7:K31)</f>
        <v>441701</v>
      </c>
      <c r="L6" s="33">
        <f>IF(I6=0,"",K6/I6)</f>
        <v>0.867040937509201</v>
      </c>
      <c r="M6" s="34">
        <f>SUM(M7:M30)</f>
        <v>-74126</v>
      </c>
      <c r="N6" s="33">
        <f t="shared" ref="N6:N37" si="2">IF(J6=0,"",M6/J6)</f>
        <v>-0.143703218327075</v>
      </c>
      <c r="O6" s="70"/>
      <c r="P6" s="70"/>
      <c r="Q6" s="70"/>
      <c r="S6" s="59"/>
      <c r="T6" s="70"/>
    </row>
    <row r="7" ht="15" customHeight="1" spans="1:20">
      <c r="A7" s="36" t="s">
        <v>16</v>
      </c>
      <c r="B7" s="32">
        <f>SUM(B8:B22)</f>
        <v>44597</v>
      </c>
      <c r="C7" s="32">
        <f>SUM(C8:C22)</f>
        <v>24388</v>
      </c>
      <c r="D7" s="32">
        <f>SUM(D8:D23)</f>
        <v>26535</v>
      </c>
      <c r="E7" s="33">
        <f t="shared" si="0"/>
        <v>0.594995179047918</v>
      </c>
      <c r="F7" s="34">
        <f>SUM(F8:F22)</f>
        <v>2147</v>
      </c>
      <c r="G7" s="35">
        <f t="shared" si="1"/>
        <v>0.088</v>
      </c>
      <c r="H7" s="38" t="s">
        <v>17</v>
      </c>
      <c r="I7" s="71">
        <v>56605</v>
      </c>
      <c r="J7" s="72">
        <v>58973</v>
      </c>
      <c r="K7" s="73">
        <v>56239</v>
      </c>
      <c r="L7" s="33">
        <f>IF(I7=0,"",K7/I7)</f>
        <v>0.993534140093631</v>
      </c>
      <c r="M7" s="34">
        <f>K7-J7</f>
        <v>-2734</v>
      </c>
      <c r="N7" s="33">
        <f t="shared" si="2"/>
        <v>-0.0463601987350143</v>
      </c>
      <c r="O7" s="70"/>
      <c r="P7" s="70"/>
      <c r="Q7" s="70"/>
      <c r="T7" s="70"/>
    </row>
    <row r="8" ht="15" customHeight="1" spans="1:20">
      <c r="A8" s="38" t="s">
        <v>18</v>
      </c>
      <c r="B8" s="39">
        <v>21453</v>
      </c>
      <c r="C8" s="40">
        <v>12062</v>
      </c>
      <c r="D8" s="40">
        <v>11564</v>
      </c>
      <c r="E8" s="33">
        <f t="shared" si="0"/>
        <v>0.539038829068196</v>
      </c>
      <c r="F8" s="41">
        <f t="shared" ref="F8:F20" si="3">D8-C8</f>
        <v>-498</v>
      </c>
      <c r="G8" s="35">
        <f t="shared" si="1"/>
        <v>-0.041</v>
      </c>
      <c r="H8" s="38" t="s">
        <v>19</v>
      </c>
      <c r="I8" s="74">
        <v>0</v>
      </c>
      <c r="J8" s="72">
        <v>0</v>
      </c>
      <c r="K8" s="75">
        <v>0</v>
      </c>
      <c r="L8" s="33" t="str">
        <f t="shared" ref="L8:L37" si="4">IF(I8=0,"",K8/I8)</f>
        <v/>
      </c>
      <c r="M8" s="34">
        <f t="shared" ref="M8:M37" si="5">K8-J8</f>
        <v>0</v>
      </c>
      <c r="N8" s="33" t="str">
        <f t="shared" si="2"/>
        <v/>
      </c>
      <c r="O8" s="70"/>
      <c r="P8" s="70"/>
      <c r="Q8" s="87"/>
      <c r="S8" s="59"/>
      <c r="T8" s="70"/>
    </row>
    <row r="9" ht="15" customHeight="1" spans="1:20">
      <c r="A9" s="38" t="s">
        <v>20</v>
      </c>
      <c r="B9" s="39">
        <v>4614</v>
      </c>
      <c r="C9" s="32">
        <v>3195</v>
      </c>
      <c r="D9" s="32">
        <v>3747</v>
      </c>
      <c r="E9" s="33">
        <f t="shared" si="0"/>
        <v>0.812093628088427</v>
      </c>
      <c r="F9" s="41">
        <f t="shared" si="3"/>
        <v>552</v>
      </c>
      <c r="G9" s="35">
        <f t="shared" si="1"/>
        <v>0.173</v>
      </c>
      <c r="H9" s="38" t="s">
        <v>21</v>
      </c>
      <c r="I9" s="76">
        <v>0</v>
      </c>
      <c r="J9" s="72">
        <v>4504</v>
      </c>
      <c r="K9" s="75">
        <v>285</v>
      </c>
      <c r="L9" s="33" t="str">
        <f t="shared" si="4"/>
        <v/>
      </c>
      <c r="M9" s="34">
        <f t="shared" si="5"/>
        <v>-4219</v>
      </c>
      <c r="N9" s="33">
        <f t="shared" si="2"/>
        <v>-0.936722912966252</v>
      </c>
      <c r="O9" s="70"/>
      <c r="P9" s="70"/>
      <c r="Q9" s="70"/>
      <c r="T9"/>
    </row>
    <row r="10" ht="15" customHeight="1" spans="1:20">
      <c r="A10" s="38" t="s">
        <v>22</v>
      </c>
      <c r="B10" s="39">
        <v>2340</v>
      </c>
      <c r="C10" s="40">
        <v>870</v>
      </c>
      <c r="D10" s="32">
        <v>906</v>
      </c>
      <c r="E10" s="33">
        <f t="shared" si="0"/>
        <v>0.387179487179487</v>
      </c>
      <c r="F10" s="41">
        <f t="shared" si="3"/>
        <v>36</v>
      </c>
      <c r="G10" s="35">
        <f t="shared" si="1"/>
        <v>0.041</v>
      </c>
      <c r="H10" s="38" t="s">
        <v>23</v>
      </c>
      <c r="I10" s="74">
        <v>31811</v>
      </c>
      <c r="J10" s="72">
        <v>50787</v>
      </c>
      <c r="K10" s="75">
        <v>37478</v>
      </c>
      <c r="L10" s="33">
        <f t="shared" si="4"/>
        <v>1.17814592436579</v>
      </c>
      <c r="M10" s="34">
        <f t="shared" si="5"/>
        <v>-13309</v>
      </c>
      <c r="N10" s="33">
        <f t="shared" si="2"/>
        <v>-0.262055250359344</v>
      </c>
      <c r="O10" s="70"/>
      <c r="P10" s="70"/>
      <c r="Q10" s="70"/>
      <c r="T10"/>
    </row>
    <row r="11" ht="15" customHeight="1" spans="1:20">
      <c r="A11" s="38" t="s">
        <v>24</v>
      </c>
      <c r="B11" s="39">
        <v>7764</v>
      </c>
      <c r="C11" s="40">
        <v>3477</v>
      </c>
      <c r="D11" s="40">
        <v>4425</v>
      </c>
      <c r="E11" s="33">
        <f t="shared" si="0"/>
        <v>0.569938176197836</v>
      </c>
      <c r="F11" s="41">
        <f t="shared" si="3"/>
        <v>948</v>
      </c>
      <c r="G11" s="35">
        <f t="shared" si="1"/>
        <v>0.273</v>
      </c>
      <c r="H11" s="42" t="s">
        <v>25</v>
      </c>
      <c r="I11" s="74">
        <v>127743</v>
      </c>
      <c r="J11" s="72">
        <v>139483</v>
      </c>
      <c r="K11" s="73">
        <v>120118</v>
      </c>
      <c r="L11" s="33">
        <f t="shared" si="4"/>
        <v>0.940309840852336</v>
      </c>
      <c r="M11" s="34">
        <f t="shared" si="5"/>
        <v>-19365</v>
      </c>
      <c r="N11" s="33">
        <f t="shared" si="2"/>
        <v>-0.138834123154793</v>
      </c>
      <c r="O11" s="70"/>
      <c r="P11" s="70"/>
      <c r="Q11" s="70"/>
      <c r="T11"/>
    </row>
    <row r="12" ht="15" customHeight="1" spans="1:20">
      <c r="A12" s="38" t="s">
        <v>26</v>
      </c>
      <c r="B12" s="39">
        <v>1632</v>
      </c>
      <c r="C12" s="40">
        <v>963</v>
      </c>
      <c r="D12" s="39">
        <v>802</v>
      </c>
      <c r="E12" s="33">
        <f t="shared" si="0"/>
        <v>0.491421568627451</v>
      </c>
      <c r="F12" s="41">
        <f t="shared" si="3"/>
        <v>-161</v>
      </c>
      <c r="G12" s="35">
        <f t="shared" si="1"/>
        <v>-0.167</v>
      </c>
      <c r="H12" s="42" t="s">
        <v>27</v>
      </c>
      <c r="I12" s="74">
        <v>185</v>
      </c>
      <c r="J12" s="72">
        <v>159</v>
      </c>
      <c r="K12" s="73">
        <v>145</v>
      </c>
      <c r="L12" s="33">
        <f t="shared" si="4"/>
        <v>0.783783783783784</v>
      </c>
      <c r="M12" s="34">
        <f t="shared" si="5"/>
        <v>-14</v>
      </c>
      <c r="N12" s="33">
        <f t="shared" si="2"/>
        <v>-0.0880503144654088</v>
      </c>
      <c r="O12" s="70"/>
      <c r="P12" s="70"/>
      <c r="Q12" s="70"/>
      <c r="R12" s="70"/>
      <c r="S12" s="70"/>
      <c r="T12" s="70"/>
    </row>
    <row r="13" ht="15" customHeight="1" spans="1:17">
      <c r="A13" s="38" t="s">
        <v>28</v>
      </c>
      <c r="B13" s="39">
        <v>694</v>
      </c>
      <c r="C13" s="40">
        <v>256</v>
      </c>
      <c r="D13" s="40">
        <v>279</v>
      </c>
      <c r="E13" s="33">
        <f t="shared" ref="E13:E23" si="6">IF(B13=0,"",D13/B13)</f>
        <v>0.402017291066282</v>
      </c>
      <c r="F13" s="41">
        <f t="shared" si="3"/>
        <v>23</v>
      </c>
      <c r="G13" s="35">
        <f t="shared" si="1"/>
        <v>0.09</v>
      </c>
      <c r="H13" s="42" t="s">
        <v>29</v>
      </c>
      <c r="I13" s="74">
        <v>3040</v>
      </c>
      <c r="J13" s="72">
        <v>3379</v>
      </c>
      <c r="K13" s="73">
        <v>2773</v>
      </c>
      <c r="L13" s="33">
        <f t="shared" si="4"/>
        <v>0.912171052631579</v>
      </c>
      <c r="M13" s="34">
        <f t="shared" si="5"/>
        <v>-606</v>
      </c>
      <c r="N13" s="33">
        <f t="shared" si="2"/>
        <v>-0.179343000887837</v>
      </c>
      <c r="O13" s="70"/>
      <c r="P13" s="70"/>
      <c r="Q13" s="70"/>
    </row>
    <row r="14" ht="15" customHeight="1" spans="1:17">
      <c r="A14" s="38" t="s">
        <v>30</v>
      </c>
      <c r="B14" s="39">
        <v>770</v>
      </c>
      <c r="C14" s="40">
        <v>399</v>
      </c>
      <c r="D14" s="40">
        <v>657</v>
      </c>
      <c r="E14" s="33">
        <f t="shared" si="6"/>
        <v>0.853246753246753</v>
      </c>
      <c r="F14" s="41">
        <f t="shared" si="3"/>
        <v>258</v>
      </c>
      <c r="G14" s="35">
        <f t="shared" si="1"/>
        <v>0.647</v>
      </c>
      <c r="H14" s="42" t="s">
        <v>31</v>
      </c>
      <c r="I14" s="74">
        <v>53136</v>
      </c>
      <c r="J14" s="72">
        <v>45509</v>
      </c>
      <c r="K14" s="73">
        <v>48465</v>
      </c>
      <c r="L14" s="33">
        <f t="shared" si="4"/>
        <v>0.912093495934959</v>
      </c>
      <c r="M14" s="34">
        <f t="shared" si="5"/>
        <v>2956</v>
      </c>
      <c r="N14" s="33">
        <f t="shared" si="2"/>
        <v>0.064954184886506</v>
      </c>
      <c r="O14" s="70"/>
      <c r="P14" s="70"/>
      <c r="Q14" s="70"/>
    </row>
    <row r="15" ht="15" customHeight="1" spans="1:17">
      <c r="A15" s="38" t="s">
        <v>32</v>
      </c>
      <c r="B15" s="39">
        <v>490</v>
      </c>
      <c r="C15" s="39">
        <v>136</v>
      </c>
      <c r="D15" s="40">
        <v>200</v>
      </c>
      <c r="E15" s="33">
        <f t="shared" si="6"/>
        <v>0.408163265306122</v>
      </c>
      <c r="F15" s="37">
        <f t="shared" si="3"/>
        <v>64</v>
      </c>
      <c r="G15" s="35">
        <f t="shared" si="1"/>
        <v>0.471</v>
      </c>
      <c r="H15" s="42" t="s">
        <v>33</v>
      </c>
      <c r="I15" s="76">
        <v>24479</v>
      </c>
      <c r="J15" s="72">
        <v>33298</v>
      </c>
      <c r="K15" s="73">
        <v>25814</v>
      </c>
      <c r="L15" s="33">
        <f t="shared" si="4"/>
        <v>1.05453654152539</v>
      </c>
      <c r="M15" s="34">
        <f t="shared" si="5"/>
        <v>-7484</v>
      </c>
      <c r="N15" s="33">
        <f t="shared" si="2"/>
        <v>-0.224758243738363</v>
      </c>
      <c r="O15" s="70"/>
      <c r="P15" s="70"/>
      <c r="Q15" s="70"/>
    </row>
    <row r="16" customHeight="1" spans="1:17">
      <c r="A16" s="38" t="s">
        <v>34</v>
      </c>
      <c r="B16" s="39">
        <v>2795</v>
      </c>
      <c r="C16" s="40">
        <v>1563</v>
      </c>
      <c r="D16" s="39">
        <v>2580</v>
      </c>
      <c r="E16" s="33">
        <f t="shared" si="6"/>
        <v>0.923076923076923</v>
      </c>
      <c r="F16" s="37">
        <f t="shared" si="3"/>
        <v>1017</v>
      </c>
      <c r="G16" s="35">
        <f t="shared" si="1"/>
        <v>0.651</v>
      </c>
      <c r="H16" s="42" t="s">
        <v>35</v>
      </c>
      <c r="I16" s="74">
        <v>4232</v>
      </c>
      <c r="J16" s="72">
        <v>3079</v>
      </c>
      <c r="K16" s="73">
        <v>3222</v>
      </c>
      <c r="L16" s="33">
        <f t="shared" si="4"/>
        <v>0.761342155009452</v>
      </c>
      <c r="M16" s="34">
        <f t="shared" si="5"/>
        <v>143</v>
      </c>
      <c r="N16" s="33">
        <f t="shared" si="2"/>
        <v>0.0464436505358883</v>
      </c>
      <c r="O16" s="70"/>
      <c r="P16" s="70"/>
      <c r="Q16" s="70"/>
    </row>
    <row r="17" ht="15" customHeight="1" spans="1:17">
      <c r="A17" s="38" t="s">
        <v>36</v>
      </c>
      <c r="B17" s="39">
        <v>896</v>
      </c>
      <c r="C17" s="40">
        <v>645</v>
      </c>
      <c r="D17" s="40">
        <v>707</v>
      </c>
      <c r="E17" s="33">
        <f t="shared" si="6"/>
        <v>0.7890625</v>
      </c>
      <c r="F17" s="41">
        <f t="shared" si="3"/>
        <v>62</v>
      </c>
      <c r="G17" s="35">
        <f t="shared" si="1"/>
        <v>0.096</v>
      </c>
      <c r="H17" s="42" t="s">
        <v>37</v>
      </c>
      <c r="I17" s="74">
        <v>1822</v>
      </c>
      <c r="J17" s="72">
        <v>12562</v>
      </c>
      <c r="K17" s="73">
        <v>6586</v>
      </c>
      <c r="L17" s="33">
        <f t="shared" si="4"/>
        <v>3.61470911086718</v>
      </c>
      <c r="M17" s="34">
        <f t="shared" si="5"/>
        <v>-5976</v>
      </c>
      <c r="N17" s="33">
        <f t="shared" si="2"/>
        <v>-0.475720426683649</v>
      </c>
      <c r="O17" s="70"/>
      <c r="P17" s="70"/>
      <c r="Q17" s="70"/>
    </row>
    <row r="18" ht="15" customHeight="1" spans="1:17">
      <c r="A18" s="38" t="s">
        <v>38</v>
      </c>
      <c r="B18" s="39">
        <v>48</v>
      </c>
      <c r="C18" s="39">
        <v>75</v>
      </c>
      <c r="D18" s="40">
        <v>35</v>
      </c>
      <c r="E18" s="33">
        <f t="shared" si="6"/>
        <v>0.729166666666667</v>
      </c>
      <c r="F18" s="34">
        <f t="shared" si="3"/>
        <v>-40</v>
      </c>
      <c r="G18" s="35">
        <f t="shared" si="1"/>
        <v>-0.533</v>
      </c>
      <c r="H18" s="42" t="s">
        <v>39</v>
      </c>
      <c r="I18" s="74">
        <v>92880</v>
      </c>
      <c r="J18" s="72">
        <v>94229</v>
      </c>
      <c r="K18" s="73">
        <v>91129</v>
      </c>
      <c r="L18" s="33">
        <f t="shared" si="4"/>
        <v>0.981147717484927</v>
      </c>
      <c r="M18" s="34">
        <f t="shared" si="5"/>
        <v>-3100</v>
      </c>
      <c r="N18" s="33">
        <f t="shared" si="2"/>
        <v>-0.0328985768712392</v>
      </c>
      <c r="O18" s="70"/>
      <c r="P18" s="70"/>
      <c r="Q18" s="70"/>
    </row>
    <row r="19" ht="15" customHeight="1" spans="1:17">
      <c r="A19" s="38" t="s">
        <v>40</v>
      </c>
      <c r="B19" s="43">
        <v>1101</v>
      </c>
      <c r="C19" s="40">
        <v>747</v>
      </c>
      <c r="D19" s="39">
        <v>633</v>
      </c>
      <c r="E19" s="33">
        <f t="shared" si="6"/>
        <v>0.574931880108992</v>
      </c>
      <c r="F19" s="41">
        <f t="shared" si="3"/>
        <v>-114</v>
      </c>
      <c r="G19" s="35">
        <f t="shared" si="1"/>
        <v>-0.153</v>
      </c>
      <c r="H19" s="42" t="s">
        <v>41</v>
      </c>
      <c r="I19" s="74">
        <v>3384</v>
      </c>
      <c r="J19" s="72">
        <v>3827</v>
      </c>
      <c r="K19" s="73">
        <v>4415</v>
      </c>
      <c r="L19" s="33">
        <f t="shared" si="4"/>
        <v>1.30466903073286</v>
      </c>
      <c r="M19" s="34">
        <f t="shared" si="5"/>
        <v>588</v>
      </c>
      <c r="N19" s="33">
        <f t="shared" si="2"/>
        <v>0.153645152861249</v>
      </c>
      <c r="O19" s="70"/>
      <c r="P19" s="70"/>
      <c r="Q19" s="70"/>
    </row>
    <row r="20" ht="15" customHeight="1" spans="1:17">
      <c r="A20" s="38" t="s">
        <v>42</v>
      </c>
      <c r="B20" s="44"/>
      <c r="C20" s="39"/>
      <c r="D20" s="39">
        <v>0</v>
      </c>
      <c r="E20" s="33" t="str">
        <f t="shared" si="6"/>
        <v/>
      </c>
      <c r="F20" s="37">
        <f t="shared" si="3"/>
        <v>0</v>
      </c>
      <c r="G20" s="35" t="str">
        <f t="shared" si="1"/>
        <v/>
      </c>
      <c r="H20" s="38" t="s">
        <v>43</v>
      </c>
      <c r="I20" s="74">
        <v>0</v>
      </c>
      <c r="J20" s="72">
        <v>145</v>
      </c>
      <c r="K20" s="73">
        <v>237</v>
      </c>
      <c r="L20" s="33" t="str">
        <f t="shared" si="4"/>
        <v/>
      </c>
      <c r="M20" s="34">
        <f t="shared" si="5"/>
        <v>92</v>
      </c>
      <c r="N20" s="33">
        <f t="shared" si="2"/>
        <v>0.63448275862069</v>
      </c>
      <c r="O20" s="70"/>
      <c r="P20" s="70"/>
      <c r="Q20" s="70"/>
    </row>
    <row r="21" ht="15" customHeight="1" spans="1:17">
      <c r="A21" s="45" t="s">
        <v>44</v>
      </c>
      <c r="B21" s="46"/>
      <c r="C21" s="32"/>
      <c r="D21" s="47"/>
      <c r="E21" s="33" t="str">
        <f t="shared" si="6"/>
        <v/>
      </c>
      <c r="F21" s="48"/>
      <c r="G21" s="33" t="str">
        <f>IF(D21=0,"",F21/D21)</f>
        <v/>
      </c>
      <c r="H21" s="42" t="s">
        <v>45</v>
      </c>
      <c r="I21" s="74">
        <v>192</v>
      </c>
      <c r="J21" s="72">
        <v>2346</v>
      </c>
      <c r="K21" s="73">
        <v>289</v>
      </c>
      <c r="L21" s="33">
        <f t="shared" si="4"/>
        <v>1.50520833333333</v>
      </c>
      <c r="M21" s="34">
        <f t="shared" si="5"/>
        <v>-2057</v>
      </c>
      <c r="N21" s="33">
        <f t="shared" si="2"/>
        <v>-0.876811594202899</v>
      </c>
      <c r="O21" s="70"/>
      <c r="P21" s="70"/>
      <c r="Q21" s="70"/>
    </row>
    <row r="22" ht="15" customHeight="1" spans="1:17">
      <c r="A22" s="38" t="s">
        <v>46</v>
      </c>
      <c r="B22" s="32"/>
      <c r="C22" s="32"/>
      <c r="D22" s="32"/>
      <c r="E22" s="33" t="str">
        <f t="shared" si="6"/>
        <v/>
      </c>
      <c r="F22" s="49">
        <f t="shared" ref="F22:F33" si="7">D22-C22</f>
        <v>0</v>
      </c>
      <c r="G22" s="33" t="str">
        <f t="shared" ref="G22:G33" si="8">IF(C22=0,"",F22/C22)</f>
        <v/>
      </c>
      <c r="H22" s="38" t="s">
        <v>47</v>
      </c>
      <c r="I22" s="74">
        <v>0</v>
      </c>
      <c r="J22" s="77">
        <v>0</v>
      </c>
      <c r="K22" s="78">
        <v>1</v>
      </c>
      <c r="L22" s="33" t="str">
        <f t="shared" si="4"/>
        <v/>
      </c>
      <c r="M22" s="34">
        <f t="shared" si="5"/>
        <v>1</v>
      </c>
      <c r="N22" s="33" t="str">
        <f t="shared" si="2"/>
        <v/>
      </c>
      <c r="O22" s="70"/>
      <c r="P22" s="70"/>
      <c r="Q22" s="70"/>
    </row>
    <row r="23" ht="15" customHeight="1" spans="1:17">
      <c r="A23" s="38"/>
      <c r="B23" s="39"/>
      <c r="C23" s="40">
        <v>0</v>
      </c>
      <c r="D23" s="39">
        <v>0</v>
      </c>
      <c r="E23" s="33" t="str">
        <f t="shared" si="6"/>
        <v/>
      </c>
      <c r="F23" s="37"/>
      <c r="G23" s="35"/>
      <c r="H23" s="38" t="s">
        <v>48</v>
      </c>
      <c r="I23" s="74">
        <v>0</v>
      </c>
      <c r="J23" s="77">
        <v>0</v>
      </c>
      <c r="K23" s="78">
        <v>0</v>
      </c>
      <c r="L23" s="33" t="str">
        <f t="shared" si="4"/>
        <v/>
      </c>
      <c r="M23" s="34">
        <f t="shared" si="5"/>
        <v>0</v>
      </c>
      <c r="N23" s="33" t="str">
        <f t="shared" si="2"/>
        <v/>
      </c>
      <c r="O23" s="70"/>
      <c r="P23" s="70"/>
      <c r="Q23" s="70"/>
    </row>
    <row r="24" ht="15" customHeight="1" spans="1:17">
      <c r="A24" s="36" t="s">
        <v>49</v>
      </c>
      <c r="B24" s="32">
        <f t="shared" ref="B24:F24" si="9">SUM(B25:B31)</f>
        <v>22474</v>
      </c>
      <c r="C24" s="32">
        <f t="shared" si="9"/>
        <v>23133</v>
      </c>
      <c r="D24" s="32">
        <f t="shared" si="9"/>
        <v>28509</v>
      </c>
      <c r="E24" s="33">
        <f t="shared" ref="E24:E33" si="10">IF(B24=0,"",D24/B24)</f>
        <v>1.26853252647504</v>
      </c>
      <c r="F24" s="49">
        <f t="shared" si="9"/>
        <v>5376</v>
      </c>
      <c r="G24" s="33">
        <f t="shared" si="8"/>
        <v>0.232395279470886</v>
      </c>
      <c r="H24" s="42" t="s">
        <v>50</v>
      </c>
      <c r="I24" s="74">
        <v>610</v>
      </c>
      <c r="J24" s="72">
        <v>1400</v>
      </c>
      <c r="K24" s="73">
        <v>624</v>
      </c>
      <c r="L24" s="33">
        <f t="shared" si="4"/>
        <v>1.02295081967213</v>
      </c>
      <c r="M24" s="34">
        <f t="shared" si="5"/>
        <v>-776</v>
      </c>
      <c r="N24" s="33">
        <f t="shared" si="2"/>
        <v>-0.554285714285714</v>
      </c>
      <c r="O24" s="70"/>
      <c r="P24" s="70"/>
      <c r="Q24" s="70"/>
    </row>
    <row r="25" ht="15" customHeight="1" spans="1:17">
      <c r="A25" s="50" t="s">
        <v>51</v>
      </c>
      <c r="B25" s="43">
        <v>8400</v>
      </c>
      <c r="C25" s="40">
        <v>4634</v>
      </c>
      <c r="D25" s="40">
        <v>3084</v>
      </c>
      <c r="E25" s="33">
        <f t="shared" si="10"/>
        <v>0.367142857142857</v>
      </c>
      <c r="F25" s="34">
        <f t="shared" si="7"/>
        <v>-1550</v>
      </c>
      <c r="G25" s="33">
        <f t="shared" si="8"/>
        <v>-0.334484246870954</v>
      </c>
      <c r="H25" s="42" t="s">
        <v>52</v>
      </c>
      <c r="I25" s="76">
        <v>31118</v>
      </c>
      <c r="J25" s="72">
        <v>44151</v>
      </c>
      <c r="K25" s="73">
        <v>26155</v>
      </c>
      <c r="L25" s="33">
        <f t="shared" si="4"/>
        <v>0.84051031557298</v>
      </c>
      <c r="M25" s="34">
        <f t="shared" si="5"/>
        <v>-17996</v>
      </c>
      <c r="N25" s="33">
        <f t="shared" si="2"/>
        <v>-0.407601186836085</v>
      </c>
      <c r="O25" s="70"/>
      <c r="P25" s="70"/>
      <c r="Q25" s="70"/>
    </row>
    <row r="26" ht="15" customHeight="1" spans="1:17">
      <c r="A26" s="50" t="s">
        <v>53</v>
      </c>
      <c r="B26" s="43">
        <v>1500</v>
      </c>
      <c r="C26" s="51">
        <v>1429</v>
      </c>
      <c r="D26" s="51">
        <v>431</v>
      </c>
      <c r="E26" s="33">
        <f t="shared" si="10"/>
        <v>0.287333333333333</v>
      </c>
      <c r="F26" s="34">
        <f t="shared" si="7"/>
        <v>-998</v>
      </c>
      <c r="G26" s="33">
        <f t="shared" si="8"/>
        <v>-0.698390482855143</v>
      </c>
      <c r="H26" s="42" t="s">
        <v>54</v>
      </c>
      <c r="I26" s="74">
        <v>1640</v>
      </c>
      <c r="J26" s="72">
        <v>547</v>
      </c>
      <c r="K26" s="73">
        <v>125</v>
      </c>
      <c r="L26" s="33">
        <f t="shared" si="4"/>
        <v>0.0762195121951219</v>
      </c>
      <c r="M26" s="34">
        <f t="shared" si="5"/>
        <v>-422</v>
      </c>
      <c r="N26" s="33">
        <f t="shared" si="2"/>
        <v>-0.771480804387569</v>
      </c>
      <c r="O26" s="70"/>
      <c r="P26" s="70"/>
      <c r="Q26" s="70"/>
    </row>
    <row r="27" ht="15" customHeight="1" spans="1:17">
      <c r="A27" s="50" t="s">
        <v>55</v>
      </c>
      <c r="B27" s="43">
        <v>505</v>
      </c>
      <c r="C27" s="51">
        <v>708</v>
      </c>
      <c r="D27" s="51">
        <v>1217</v>
      </c>
      <c r="E27" s="33">
        <f t="shared" si="10"/>
        <v>2.40990099009901</v>
      </c>
      <c r="F27" s="34">
        <f t="shared" si="7"/>
        <v>509</v>
      </c>
      <c r="G27" s="33">
        <f t="shared" si="8"/>
        <v>0.718926553672316</v>
      </c>
      <c r="H27" s="38" t="s">
        <v>56</v>
      </c>
      <c r="I27" s="74">
        <v>754</v>
      </c>
      <c r="J27" s="77">
        <v>1113</v>
      </c>
      <c r="K27" s="78">
        <v>1885</v>
      </c>
      <c r="L27" s="33">
        <f t="shared" si="4"/>
        <v>2.5</v>
      </c>
      <c r="M27" s="34">
        <f t="shared" si="5"/>
        <v>772</v>
      </c>
      <c r="N27" s="33">
        <f t="shared" si="2"/>
        <v>0.693620844564241</v>
      </c>
      <c r="O27" s="70"/>
      <c r="P27" s="70"/>
      <c r="Q27" s="70"/>
    </row>
    <row r="28" ht="15" customHeight="1" spans="1:17">
      <c r="A28" s="38" t="s">
        <v>57</v>
      </c>
      <c r="B28" s="43"/>
      <c r="C28" s="40"/>
      <c r="D28" s="40"/>
      <c r="E28" s="33" t="str">
        <f t="shared" si="10"/>
        <v/>
      </c>
      <c r="F28" s="49">
        <f t="shared" si="7"/>
        <v>0</v>
      </c>
      <c r="G28" s="33" t="str">
        <f t="shared" si="8"/>
        <v/>
      </c>
      <c r="H28" s="38" t="s">
        <v>58</v>
      </c>
      <c r="I28" s="32">
        <v>4203</v>
      </c>
      <c r="J28" s="72">
        <v>1234</v>
      </c>
      <c r="K28" s="79">
        <v>2302</v>
      </c>
      <c r="L28" s="33">
        <f t="shared" si="4"/>
        <v>0.547704020937426</v>
      </c>
      <c r="M28" s="34">
        <f t="shared" si="5"/>
        <v>1068</v>
      </c>
      <c r="N28" s="33">
        <f t="shared" si="2"/>
        <v>0.86547811993517</v>
      </c>
      <c r="O28" s="70"/>
      <c r="P28" s="70"/>
      <c r="Q28" s="70"/>
    </row>
    <row r="29" ht="15" customHeight="1" spans="1:20">
      <c r="A29" s="38" t="s">
        <v>59</v>
      </c>
      <c r="B29" s="43">
        <v>9169</v>
      </c>
      <c r="C29" s="51">
        <v>12941</v>
      </c>
      <c r="D29" s="51">
        <v>23738</v>
      </c>
      <c r="E29" s="33">
        <f t="shared" si="10"/>
        <v>2.58894099683717</v>
      </c>
      <c r="F29" s="49">
        <f t="shared" si="7"/>
        <v>10797</v>
      </c>
      <c r="G29" s="33">
        <f t="shared" si="8"/>
        <v>0.834325013522912</v>
      </c>
      <c r="H29" s="38" t="s">
        <v>60</v>
      </c>
      <c r="I29" s="74">
        <v>66451</v>
      </c>
      <c r="J29" s="77">
        <v>15048</v>
      </c>
      <c r="K29" s="73">
        <v>13361</v>
      </c>
      <c r="L29" s="33">
        <f t="shared" si="4"/>
        <v>0.20106544672014</v>
      </c>
      <c r="M29" s="34">
        <f t="shared" si="5"/>
        <v>-1687</v>
      </c>
      <c r="N29" s="33">
        <f t="shared" si="2"/>
        <v>-0.112107921318448</v>
      </c>
      <c r="O29" s="70"/>
      <c r="P29" s="70"/>
      <c r="Q29" s="70"/>
      <c r="T29" s="59"/>
    </row>
    <row r="30" ht="15" customHeight="1" spans="1:20">
      <c r="A30" s="38" t="s">
        <v>61</v>
      </c>
      <c r="B30" s="32">
        <v>2850</v>
      </c>
      <c r="C30" s="39">
        <v>3373</v>
      </c>
      <c r="D30" s="52"/>
      <c r="E30" s="33">
        <f t="shared" si="10"/>
        <v>0</v>
      </c>
      <c r="F30" s="34">
        <f t="shared" si="7"/>
        <v>-3373</v>
      </c>
      <c r="G30" s="33">
        <f t="shared" si="8"/>
        <v>-1</v>
      </c>
      <c r="H30" s="38" t="s">
        <v>62</v>
      </c>
      <c r="I30" s="32">
        <v>150</v>
      </c>
      <c r="J30" s="72">
        <v>54</v>
      </c>
      <c r="K30" s="79">
        <v>53</v>
      </c>
      <c r="L30" s="33">
        <f t="shared" si="4"/>
        <v>0.353333333333333</v>
      </c>
      <c r="M30" s="34">
        <f t="shared" si="5"/>
        <v>-1</v>
      </c>
      <c r="N30" s="33">
        <f t="shared" si="2"/>
        <v>-0.0185185185185185</v>
      </c>
      <c r="O30" s="70"/>
      <c r="P30" s="70"/>
      <c r="Q30" s="70"/>
      <c r="T30" s="59"/>
    </row>
    <row r="31" ht="15" customHeight="1" spans="1:17">
      <c r="A31" s="38" t="s">
        <v>63</v>
      </c>
      <c r="B31" s="32">
        <v>50</v>
      </c>
      <c r="C31" s="39">
        <v>48</v>
      </c>
      <c r="D31" s="52">
        <v>39</v>
      </c>
      <c r="E31" s="33">
        <f t="shared" si="10"/>
        <v>0.78</v>
      </c>
      <c r="F31" s="34">
        <f t="shared" si="7"/>
        <v>-9</v>
      </c>
      <c r="G31" s="33">
        <f t="shared" si="8"/>
        <v>-0.1875</v>
      </c>
      <c r="H31" s="38" t="s">
        <v>64</v>
      </c>
      <c r="I31" s="32">
        <v>5000</v>
      </c>
      <c r="J31" s="79"/>
      <c r="K31" s="79"/>
      <c r="L31" s="33">
        <f t="shared" si="4"/>
        <v>0</v>
      </c>
      <c r="M31" s="34">
        <f t="shared" si="5"/>
        <v>0</v>
      </c>
      <c r="N31" s="33" t="str">
        <f t="shared" si="2"/>
        <v/>
      </c>
      <c r="O31" s="70"/>
      <c r="P31" s="70"/>
      <c r="Q31" s="70"/>
    </row>
    <row r="32" ht="15" customHeight="1" spans="1:17">
      <c r="A32" s="36" t="s">
        <v>65</v>
      </c>
      <c r="B32" s="32">
        <v>29142</v>
      </c>
      <c r="C32" s="39">
        <v>13714</v>
      </c>
      <c r="D32" s="39">
        <v>10840</v>
      </c>
      <c r="E32" s="33">
        <f t="shared" si="10"/>
        <v>0.371971724658568</v>
      </c>
      <c r="F32" s="49">
        <f t="shared" si="7"/>
        <v>-2874</v>
      </c>
      <c r="G32" s="33">
        <f t="shared" si="8"/>
        <v>-0.209566865976375</v>
      </c>
      <c r="H32" s="53"/>
      <c r="I32" s="32"/>
      <c r="J32" s="79"/>
      <c r="K32" s="79"/>
      <c r="L32" s="33"/>
      <c r="M32" s="34">
        <f t="shared" si="5"/>
        <v>0</v>
      </c>
      <c r="N32" s="33" t="str">
        <f t="shared" si="2"/>
        <v/>
      </c>
      <c r="O32" s="70"/>
      <c r="P32" s="70"/>
      <c r="Q32" s="70"/>
    </row>
    <row r="33" ht="15" customHeight="1" spans="1:17">
      <c r="A33" s="27" t="s">
        <v>66</v>
      </c>
      <c r="B33" s="54">
        <v>349</v>
      </c>
      <c r="C33" s="55">
        <v>119</v>
      </c>
      <c r="D33" s="55">
        <v>0</v>
      </c>
      <c r="E33" s="33">
        <f t="shared" si="10"/>
        <v>0</v>
      </c>
      <c r="F33" s="49">
        <f t="shared" si="7"/>
        <v>-119</v>
      </c>
      <c r="G33" s="33">
        <f t="shared" si="8"/>
        <v>-1</v>
      </c>
      <c r="H33" s="36" t="s">
        <v>67</v>
      </c>
      <c r="I33" s="80">
        <v>42963</v>
      </c>
      <c r="J33" s="43">
        <v>50393</v>
      </c>
      <c r="K33" s="80">
        <v>21965</v>
      </c>
      <c r="L33" s="33">
        <f>IF(I33=0,"",K33/I33)</f>
        <v>0.511253869608733</v>
      </c>
      <c r="M33" s="34">
        <f t="shared" si="5"/>
        <v>-28428</v>
      </c>
      <c r="N33" s="33">
        <f t="shared" si="2"/>
        <v>-0.564125969876769</v>
      </c>
      <c r="O33" s="70"/>
      <c r="P33" s="70"/>
      <c r="Q33" s="70"/>
    </row>
    <row r="34" ht="15" customHeight="1" spans="1:17">
      <c r="A34" s="38"/>
      <c r="B34" s="56"/>
      <c r="C34" s="51"/>
      <c r="D34" s="51">
        <v>0</v>
      </c>
      <c r="E34" s="33"/>
      <c r="F34" s="49"/>
      <c r="G34" s="33"/>
      <c r="H34" s="27" t="s">
        <v>68</v>
      </c>
      <c r="I34" s="81">
        <v>690</v>
      </c>
      <c r="J34" s="81">
        <v>4</v>
      </c>
      <c r="K34" s="81"/>
      <c r="L34" s="33">
        <f>IF(I34=0,"",K34/I34)</f>
        <v>0</v>
      </c>
      <c r="M34" s="34">
        <v>0</v>
      </c>
      <c r="N34" s="33">
        <v>0</v>
      </c>
      <c r="O34" s="70"/>
      <c r="P34" s="70"/>
      <c r="Q34" s="70"/>
    </row>
    <row r="35" spans="12:17">
      <c r="L35" s="82"/>
      <c r="M35" s="83"/>
      <c r="N35" s="82"/>
      <c r="O35" s="84"/>
      <c r="P35" s="84"/>
      <c r="Q35" s="84"/>
    </row>
    <row r="36" spans="5:17">
      <c r="E36" s="57"/>
      <c r="F36" s="58"/>
      <c r="G36" s="57"/>
      <c r="L36" s="57"/>
      <c r="M36" s="58"/>
      <c r="N36" s="57"/>
      <c r="O36" s="85"/>
      <c r="P36" s="85"/>
      <c r="Q36" s="85"/>
    </row>
    <row r="37" spans="2:8">
      <c r="B37" s="59"/>
      <c r="C37" s="59"/>
      <c r="D37" s="60"/>
      <c r="E37" s="61"/>
      <c r="F37" s="62"/>
      <c r="G37" s="61"/>
      <c r="H37" s="63"/>
    </row>
    <row r="38" spans="4:11">
      <c r="D38" s="60"/>
      <c r="E38" s="57"/>
      <c r="F38" s="58"/>
      <c r="G38" s="57"/>
      <c r="H38" s="63"/>
      <c r="K38" s="86"/>
    </row>
    <row r="39" spans="4:7">
      <c r="D39" s="60"/>
      <c r="E39" s="57"/>
      <c r="F39" s="58"/>
      <c r="G39" s="57"/>
    </row>
    <row r="40" spans="2:7">
      <c r="B40" s="59"/>
      <c r="C40" s="59"/>
      <c r="D40" s="60"/>
      <c r="E40" s="61"/>
      <c r="F40" s="62"/>
      <c r="G40" s="61"/>
    </row>
    <row r="41" spans="4:7">
      <c r="D41" s="60"/>
      <c r="E41" s="57"/>
      <c r="F41" s="64"/>
      <c r="G41" s="57"/>
    </row>
    <row r="42" spans="4:7">
      <c r="D42" s="60"/>
      <c r="E42" s="57"/>
      <c r="F42" s="58"/>
      <c r="G42" s="57"/>
    </row>
    <row r="43" spans="4:7">
      <c r="D43" s="60"/>
      <c r="E43" s="57"/>
      <c r="F43" s="58"/>
      <c r="G43" s="57"/>
    </row>
    <row r="44" spans="4:7">
      <c r="D44" s="60"/>
      <c r="E44" s="57"/>
      <c r="F44" s="58"/>
      <c r="G44" s="57"/>
    </row>
    <row r="45" spans="4:7">
      <c r="D45" s="60"/>
      <c r="E45" s="57"/>
      <c r="F45" s="58"/>
      <c r="G45" s="57"/>
    </row>
    <row r="46" spans="5:7">
      <c r="E46" s="57"/>
      <c r="F46" s="58"/>
      <c r="G46" s="57"/>
    </row>
  </sheetData>
  <protectedRanges>
    <protectedRange sqref="B8" name="区域1_5_1_1" securityDescriptor=""/>
    <protectedRange sqref="B8" name="区域1_5_1_1_1" securityDescriptor=""/>
  </protectedRanges>
  <mergeCells count="12">
    <mergeCell ref="A1:N1"/>
    <mergeCell ref="D3:E3"/>
    <mergeCell ref="F3:G3"/>
    <mergeCell ref="K3:L3"/>
    <mergeCell ref="M3:N3"/>
    <mergeCell ref="L35:N35"/>
    <mergeCell ref="A3:A4"/>
    <mergeCell ref="B3:B4"/>
    <mergeCell ref="C3:C4"/>
    <mergeCell ref="H3:H4"/>
    <mergeCell ref="I3:I4"/>
    <mergeCell ref="J3:J4"/>
  </mergeCells>
  <printOptions horizontalCentered="1" verticalCentered="1"/>
  <pageMargins left="0.156944444444444" right="0" top="0" bottom="0.236111111111111" header="0.156944444444444" footer="0.0784722222222222"/>
  <pageSetup paperSize="9" scale="74" orientation="landscape" horizontalDpi="600"/>
  <headerFooter alignWithMargins="0"/>
  <ignoredErrors>
    <ignoredError sqref="F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12</v>
      </c>
      <c r="B1" s="2">
        <v>22975</v>
      </c>
    </row>
    <row r="2" spans="1:2">
      <c r="A2" s="3" t="s">
        <v>69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70</v>
      </c>
      <c r="B4" s="2">
        <v>8682</v>
      </c>
      <c r="D4" s="4">
        <f>SUM(D5:D7)</f>
        <v>10475</v>
      </c>
    </row>
    <row r="5" spans="1:4">
      <c r="A5" s="5" t="s">
        <v>71</v>
      </c>
      <c r="B5" s="6">
        <v>8166</v>
      </c>
      <c r="C5">
        <v>1793</v>
      </c>
      <c r="D5" s="4">
        <f>SUM(B5:C5)</f>
        <v>9959</v>
      </c>
    </row>
    <row r="6" spans="1:4">
      <c r="A6" s="5" t="s">
        <v>72</v>
      </c>
      <c r="B6" s="2"/>
      <c r="D6" s="4">
        <f t="shared" ref="D6:D26" si="0">SUM(B6:C6)</f>
        <v>0</v>
      </c>
    </row>
    <row r="7" spans="1:4">
      <c r="A7" s="5" t="s">
        <v>73</v>
      </c>
      <c r="B7" s="2">
        <v>516</v>
      </c>
      <c r="D7" s="4">
        <f t="shared" si="0"/>
        <v>516</v>
      </c>
    </row>
    <row r="8" spans="1:4">
      <c r="A8" s="3" t="s">
        <v>74</v>
      </c>
      <c r="B8" s="7">
        <v>7123</v>
      </c>
      <c r="D8" s="4">
        <f>SUM(D9:D25)</f>
        <v>8440</v>
      </c>
    </row>
    <row r="9" spans="1:4">
      <c r="A9" s="5" t="s">
        <v>75</v>
      </c>
      <c r="B9" s="6">
        <v>17</v>
      </c>
      <c r="D9" s="4">
        <f t="shared" si="0"/>
        <v>17</v>
      </c>
    </row>
    <row r="10" spans="1:4">
      <c r="A10" s="5" t="s">
        <v>76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77</v>
      </c>
      <c r="B11" s="2"/>
      <c r="D11" s="4">
        <f t="shared" si="0"/>
        <v>0</v>
      </c>
    </row>
    <row r="12" spans="1:4">
      <c r="A12" s="5" t="s">
        <v>78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79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80</v>
      </c>
      <c r="B14" s="8"/>
      <c r="D14" s="4">
        <f t="shared" si="0"/>
        <v>0</v>
      </c>
      <c r="N14" s="13">
        <v>367194691.51</v>
      </c>
    </row>
    <row r="15" spans="1:14">
      <c r="A15" s="5" t="s">
        <v>81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82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83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84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85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86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87</v>
      </c>
      <c r="B21" s="8"/>
      <c r="D21" s="4">
        <f t="shared" si="0"/>
        <v>0</v>
      </c>
    </row>
    <row r="22" spans="1:14">
      <c r="A22" s="5" t="s">
        <v>88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89</v>
      </c>
      <c r="B23" s="8"/>
      <c r="D23" s="4">
        <f t="shared" si="0"/>
        <v>0</v>
      </c>
      <c r="N23">
        <v>788534216.47</v>
      </c>
    </row>
    <row r="24" spans="1:4">
      <c r="A24" s="9" t="s">
        <v>90</v>
      </c>
      <c r="B24" s="10"/>
      <c r="D24" s="4">
        <f t="shared" si="0"/>
        <v>0</v>
      </c>
    </row>
    <row r="25" spans="1:4">
      <c r="A25" s="5" t="s">
        <v>91</v>
      </c>
      <c r="B25" s="2"/>
      <c r="D25" s="4">
        <f t="shared" si="0"/>
        <v>0</v>
      </c>
    </row>
    <row r="26" spans="1:4">
      <c r="A26" s="3" t="s">
        <v>49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51</v>
      </c>
      <c r="B27" s="6">
        <v>1052</v>
      </c>
    </row>
    <row r="28" spans="1:2">
      <c r="A28" s="11" t="s">
        <v>53</v>
      </c>
      <c r="B28" s="6">
        <v>2499</v>
      </c>
    </row>
    <row r="29" spans="1:2">
      <c r="A29" s="11" t="s">
        <v>55</v>
      </c>
      <c r="B29" s="6">
        <v>1988</v>
      </c>
    </row>
    <row r="30" spans="1:2">
      <c r="A30" s="5" t="s">
        <v>57</v>
      </c>
      <c r="B30" s="6"/>
    </row>
    <row r="31" spans="1:2">
      <c r="A31" s="5" t="s">
        <v>59</v>
      </c>
      <c r="B31" s="6">
        <v>638</v>
      </c>
    </row>
    <row r="32" spans="1:2">
      <c r="A32" s="5" t="s">
        <v>92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1 _ 5 _ 1 _ 1 "   r a n g e C r e a t o r = " "   o t h e r s A c c e s s P e r m i s s i o n = " e d i t " / > < a r r U s e r I d   t i t l e = " :S�W1 _ 5 _ 1 _ 1 _ 1 "   r a n g e C r e a t o r = " "   o t h e r s A c c e s s P e r m i s s i o n = " e d i t " / > < / r a n g e L i s t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2024-10-28T02:18:57Z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  <property fmtid="{D5CDD505-2E9C-101B-9397-08002B2CF9AE}" pid="4" name="KSOReadingLayout">
    <vt:bool>true</vt:bool>
  </property>
</Properties>
</file>