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2" r:id="rId1"/>
    <sheet name="Sheet2" sheetId="3" r:id="rId2"/>
  </sheets>
  <definedNames>
    <definedName name="_xlnm._FilterDatabase" localSheetId="0" hidden="1">Sheet1!$A$3:$V$34</definedName>
    <definedName name="_xlnm.Print_Area" localSheetId="0">Sheet1!$A$1:$P$34</definedName>
  </definedNames>
  <calcPr calcId="144525"/>
</workbook>
</file>

<file path=xl/sharedStrings.xml><?xml version="1.0" encoding="utf-8"?>
<sst xmlns="http://schemas.openxmlformats.org/spreadsheetml/2006/main" count="96">
  <si>
    <t>阿克陶县2025年1月份财政预算收支执行情况表</t>
  </si>
  <si>
    <t>编制单位： 阿克陶县财政局</t>
  </si>
  <si>
    <t>单位：万元</t>
  </si>
  <si>
    <t>项    目</t>
  </si>
  <si>
    <t>2025年年初预算数</t>
  </si>
  <si>
    <t>2025年预算数-同口径</t>
  </si>
  <si>
    <t>上年同期数</t>
  </si>
  <si>
    <t>同口径上年同期数</t>
  </si>
  <si>
    <t>累计完成情况</t>
  </si>
  <si>
    <t>比上年同期</t>
  </si>
  <si>
    <t>2025年预算数</t>
  </si>
  <si>
    <t>金额</t>
  </si>
  <si>
    <t>占预算%</t>
  </si>
  <si>
    <t>增减额</t>
  </si>
  <si>
    <t>增减%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</si>
  <si>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</si>
  <si>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</si>
  <si>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</si>
  <si>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</si>
  <si>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</si>
  <si>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</si>
  <si>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</si>
  <si>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</si>
  <si>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</si>
  <si>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</si>
  <si>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</si>
  <si>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</si>
  <si>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</si>
  <si>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</si>
  <si>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</si>
  <si>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</si>
  <si>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</si>
  <si>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</si>
  <si>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</si>
  <si>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</si>
  <si>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</si>
  <si>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</si>
  <si>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</si>
  <si>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</si>
  <si>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</si>
  <si>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</si>
  <si>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</si>
  <si>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</si>
  <si>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</si>
  <si>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</si>
  <si>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</si>
  <si>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</si>
  <si>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</si>
  <si>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</si>
  <si>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</si>
  <si>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</si>
  <si>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</si>
  <si>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</si>
  <si>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</si>
  <si>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</si>
  <si>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</si>
  <si>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</si>
  <si>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</si>
  <si>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</si>
  <si>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</si>
  <si>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</si>
  <si>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</si>
  <si>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</si>
  <si>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二十三、国债还本付息支出</t>
  </si>
  <si>
    <t>六、捐赠收入</t>
  </si>
  <si>
    <t>二十四、债务发行费用支出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</si>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</sst>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_);[Red]\(0\)"/>
    <numFmt numFmtId="179" formatCode="0_ ;[Red]\-0\ "/>
    <numFmt numFmtId="180" formatCode="0.0%"/>
  </numFmts>
  <fonts count="36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sz val="12"/>
      <name val="华文仿宋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9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7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/>
  </cellStyleXfs>
  <cellXfs count="8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177" fontId="6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0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>
      <alignment wrapText="1"/>
    </xf>
    <xf numFmtId="10" fontId="0" fillId="0" borderId="1" xfId="49" applyNumberFormat="1" applyFont="1" applyFill="1" applyBorder="1" applyAlignment="1">
      <alignment wrapText="1"/>
    </xf>
    <xf numFmtId="177" fontId="9" fillId="0" borderId="1" xfId="0" applyNumberFormat="1" applyFont="1" applyFill="1" applyBorder="1" applyAlignment="1">
      <alignment horizontal="right" vertical="center" wrapText="1"/>
    </xf>
    <xf numFmtId="0" fontId="8" fillId="0" borderId="1" xfId="49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right" vertical="center" wrapText="1"/>
    </xf>
    <xf numFmtId="179" fontId="0" fillId="0" borderId="1" xfId="49" applyNumberFormat="1" applyFont="1" applyFill="1" applyBorder="1" applyAlignment="1">
      <alignment wrapText="1"/>
    </xf>
    <xf numFmtId="0" fontId="10" fillId="0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49" applyNumberFormat="1" applyFont="1" applyFill="1" applyBorder="1" applyAlignment="1" applyProtection="1">
      <alignment vertical="center" wrapText="1"/>
    </xf>
    <xf numFmtId="41" fontId="0" fillId="0" borderId="1" xfId="0" applyNumberFormat="1" applyFont="1" applyFill="1" applyBorder="1" applyAlignment="1">
      <alignment wrapText="1"/>
    </xf>
    <xf numFmtId="0" fontId="10" fillId="0" borderId="2" xfId="49" applyFont="1" applyFill="1" applyBorder="1"/>
    <xf numFmtId="41" fontId="0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>
      <alignment vertical="center"/>
    </xf>
    <xf numFmtId="177" fontId="0" fillId="0" borderId="1" xfId="49" applyNumberFormat="1" applyFont="1" applyFill="1" applyBorder="1" applyAlignment="1">
      <alignment wrapText="1"/>
    </xf>
    <xf numFmtId="0" fontId="10" fillId="0" borderId="1" xfId="49" applyFont="1" applyFill="1" applyBorder="1" applyAlignment="1">
      <alignment horizontal="left"/>
    </xf>
    <xf numFmtId="178" fontId="0" fillId="0" borderId="1" xfId="49" applyNumberFormat="1" applyFont="1" applyFill="1" applyBorder="1" applyAlignment="1" applyProtection="1">
      <alignment vertical="center" wrapText="1"/>
    </xf>
    <xf numFmtId="0" fontId="0" fillId="0" borderId="1" xfId="49" applyFont="1" applyFill="1" applyBorder="1" applyAlignment="1" applyProtection="1">
      <alignment wrapText="1"/>
    </xf>
    <xf numFmtId="41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11" fillId="0" borderId="0" xfId="0" applyFont="1" applyFill="1">
      <alignment vertical="center"/>
    </xf>
    <xf numFmtId="10" fontId="2" fillId="0" borderId="0" xfId="49" applyNumberFormat="1" applyFont="1" applyFill="1" applyBorder="1" applyAlignment="1">
      <alignment wrapText="1"/>
    </xf>
    <xf numFmtId="177" fontId="2" fillId="0" borderId="0" xfId="49" applyNumberFormat="1" applyFont="1" applyFill="1" applyBorder="1" applyAlignment="1">
      <alignment wrapText="1"/>
    </xf>
    <xf numFmtId="10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10" fontId="9" fillId="0" borderId="1" xfId="0" applyNumberFormat="1" applyFont="1" applyFill="1" applyBorder="1" applyAlignment="1">
      <alignment horizontal="right" vertical="center" wrapText="1"/>
    </xf>
    <xf numFmtId="41" fontId="12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0" applyNumberFormat="1" applyFont="1" applyFill="1" applyBorder="1" applyAlignment="1" applyProtection="1">
      <alignment horizontal="right" wrapText="1"/>
    </xf>
    <xf numFmtId="41" fontId="0" fillId="0" borderId="1" xfId="49" applyNumberFormat="1" applyFont="1" applyBorder="1" applyAlignment="1" applyProtection="1">
      <alignment horizontal="right" vertical="center"/>
    </xf>
    <xf numFmtId="41" fontId="0" fillId="0" borderId="3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41" fontId="0" fillId="0" borderId="1" xfId="8" applyNumberFormat="1" applyFont="1" applyFill="1" applyBorder="1" applyAlignment="1">
      <alignment wrapText="1"/>
    </xf>
    <xf numFmtId="41" fontId="0" fillId="0" borderId="1" xfId="0" applyNumberFormat="1" applyFont="1" applyFill="1" applyBorder="1" applyAlignment="1">
      <alignment horizontal="right" vertical="center" wrapText="1"/>
    </xf>
    <xf numFmtId="1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0" fillId="0" borderId="0" xfId="0" applyFont="1" applyFill="1">
      <alignment vertical="center"/>
    </xf>
    <xf numFmtId="10" fontId="0" fillId="0" borderId="0" xfId="11" applyNumberFormat="1" applyFont="1" applyFill="1">
      <alignment vertical="center"/>
    </xf>
    <xf numFmtId="0" fontId="14" fillId="0" borderId="0" xfId="49" applyNumberFormat="1" applyFont="1" applyFill="1" applyBorder="1" applyAlignment="1">
      <alignment horizontal="center"/>
    </xf>
    <xf numFmtId="0" fontId="6" fillId="0" borderId="0" xfId="49" applyNumberFormat="1" applyFont="1" applyFill="1" applyBorder="1" applyAlignment="1"/>
    <xf numFmtId="0" fontId="15" fillId="0" borderId="0" xfId="49" applyNumberFormat="1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178" fontId="2" fillId="0" borderId="0" xfId="49" applyNumberFormat="1" applyFont="1" applyFill="1" applyBorder="1" applyAlignment="1">
      <alignment wrapText="1"/>
    </xf>
    <xf numFmtId="177" fontId="9" fillId="0" borderId="0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tabSelected="1" workbookViewId="0">
      <selection activeCell="L27" sqref="L27"/>
    </sheetView>
  </sheetViews>
  <sheetFormatPr defaultColWidth="9" defaultRowHeight="14.25"/>
  <cols>
    <col min="1" max="1" width="28" style="15" customWidth="1"/>
    <col min="2" max="3" width="9.875" style="15" customWidth="1"/>
    <col min="4" max="5" width="11.875" style="15" customWidth="1"/>
    <col min="6" max="6" width="9.875" style="16" customWidth="1"/>
    <col min="7" max="7" width="9" style="17"/>
    <col min="8" max="8" width="8.33333333333333" style="14" customWidth="1"/>
    <col min="9" max="9" width="8.58333333333333" style="17" customWidth="1"/>
    <col min="10" max="10" width="32" style="15" customWidth="1"/>
    <col min="11" max="11" width="10.875" style="15" customWidth="1"/>
    <col min="12" max="12" width="10.125" style="15" customWidth="1"/>
    <col min="13" max="13" width="11.25" style="15" customWidth="1"/>
    <col min="14" max="14" width="11.25" style="17" customWidth="1"/>
    <col min="15" max="15" width="7.58333333333333" style="14" customWidth="1"/>
    <col min="16" max="16" width="10.875" style="17" customWidth="1"/>
    <col min="17" max="17" width="16.75" style="18" customWidth="1"/>
    <col min="18" max="18" width="10.3333333333333" style="18" customWidth="1"/>
    <col min="19" max="19" width="10.0833333333333" style="18" customWidth="1"/>
    <col min="20" max="20" width="3.25" style="15" customWidth="1"/>
    <col min="21" max="21" width="12.75" style="15" customWidth="1"/>
    <col min="22" max="22" width="11.25" style="15" customWidth="1"/>
    <col min="23" max="16384" width="9" style="15"/>
  </cols>
  <sheetData>
    <row r="1" ht="31.5" spans="1:19">
      <c r="A1" s="19" t="s">
        <v>0</v>
      </c>
      <c r="B1" s="19"/>
      <c r="C1" s="19"/>
      <c r="D1" s="19"/>
      <c r="E1" s="19"/>
      <c r="F1" s="19"/>
      <c r="G1" s="20"/>
      <c r="H1" s="19"/>
      <c r="I1" s="20"/>
      <c r="J1" s="19"/>
      <c r="K1" s="19"/>
      <c r="L1" s="19"/>
      <c r="M1" s="19"/>
      <c r="N1" s="20"/>
      <c r="O1" s="19"/>
      <c r="P1" s="20"/>
      <c r="Q1" s="77"/>
      <c r="R1" s="77"/>
      <c r="S1" s="77"/>
    </row>
    <row r="2" ht="18.75" spans="1:19">
      <c r="A2" s="21" t="s">
        <v>1</v>
      </c>
      <c r="B2" s="22"/>
      <c r="C2" s="22"/>
      <c r="D2" s="22"/>
      <c r="E2" s="22"/>
      <c r="F2" s="22"/>
      <c r="G2" s="23"/>
      <c r="H2" s="24"/>
      <c r="I2" s="58"/>
      <c r="J2" s="21"/>
      <c r="K2" s="21"/>
      <c r="L2" s="22"/>
      <c r="M2" s="22"/>
      <c r="N2" s="58"/>
      <c r="O2" s="59" t="s">
        <v>2</v>
      </c>
      <c r="P2" s="58"/>
      <c r="Q2" s="78"/>
      <c r="R2" s="78"/>
      <c r="S2" s="78"/>
    </row>
    <row r="3" ht="24" customHeight="1" spans="1:19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6" t="s">
        <v>8</v>
      </c>
      <c r="G3" s="27"/>
      <c r="H3" s="26" t="s">
        <v>9</v>
      </c>
      <c r="I3" s="27"/>
      <c r="J3" s="25" t="s">
        <v>3</v>
      </c>
      <c r="K3" s="25" t="s">
        <v>10</v>
      </c>
      <c r="L3" s="25" t="s">
        <v>6</v>
      </c>
      <c r="M3" s="26" t="s">
        <v>8</v>
      </c>
      <c r="N3" s="27"/>
      <c r="O3" s="26" t="s">
        <v>9</v>
      </c>
      <c r="P3" s="27"/>
      <c r="Q3" s="79"/>
      <c r="R3" s="79"/>
      <c r="S3" s="79"/>
    </row>
    <row r="4" ht="33.75" customHeight="1" spans="1:19">
      <c r="A4" s="25"/>
      <c r="B4" s="25"/>
      <c r="C4" s="25"/>
      <c r="D4" s="25"/>
      <c r="E4" s="25"/>
      <c r="F4" s="28" t="s">
        <v>11</v>
      </c>
      <c r="G4" s="29" t="s">
        <v>12</v>
      </c>
      <c r="H4" s="30" t="s">
        <v>13</v>
      </c>
      <c r="I4" s="29" t="s">
        <v>14</v>
      </c>
      <c r="J4" s="25"/>
      <c r="K4" s="25"/>
      <c r="L4" s="25"/>
      <c r="M4" s="25" t="s">
        <v>11</v>
      </c>
      <c r="N4" s="29" t="s">
        <v>12</v>
      </c>
      <c r="O4" s="30" t="s">
        <v>13</v>
      </c>
      <c r="P4" s="29" t="s">
        <v>14</v>
      </c>
      <c r="Q4" s="80"/>
      <c r="R4" s="80"/>
      <c r="S4" s="80"/>
    </row>
    <row r="5" ht="22" customHeight="1" spans="1:22">
      <c r="A5" s="25" t="s">
        <v>15</v>
      </c>
      <c r="B5" s="31">
        <f>SUM(B6+B32+B33)</f>
        <v>101529</v>
      </c>
      <c r="C5" s="31">
        <f>SUM(C6+C32+C33)</f>
        <v>77585.5</v>
      </c>
      <c r="D5" s="31">
        <f>SUM(D6+D32+D33)</f>
        <v>11008</v>
      </c>
      <c r="E5" s="31">
        <f>SUM(E6+E32+E33)</f>
        <v>9037</v>
      </c>
      <c r="F5" s="31">
        <f>SUM(F6+F32+F33)</f>
        <v>5286</v>
      </c>
      <c r="G5" s="32">
        <f>IF(C5=0,"",F5/C5)</f>
        <v>0.0681312874183965</v>
      </c>
      <c r="H5" s="33">
        <f>SUM(H6+H32+H33)</f>
        <v>-3751</v>
      </c>
      <c r="I5" s="60">
        <f>IF(E5=0,"",ROUND(H5/E5,5))</f>
        <v>-0.41507</v>
      </c>
      <c r="J5" s="26" t="s">
        <v>16</v>
      </c>
      <c r="K5" s="31">
        <f>K6+K33+K34</f>
        <v>540703</v>
      </c>
      <c r="L5" s="31">
        <f>L6+L33+L34</f>
        <v>54230</v>
      </c>
      <c r="M5" s="31">
        <f>M6+M33+M34</f>
        <v>47005</v>
      </c>
      <c r="N5" s="32">
        <f>IF(K5=0,"",M5/K5)</f>
        <v>0.0869331222501077</v>
      </c>
      <c r="O5" s="33">
        <f>O6+O33+O34</f>
        <v>-7225</v>
      </c>
      <c r="P5" s="32">
        <f>IF(L5=0,"",O5/L5)</f>
        <v>-0.133228840125392</v>
      </c>
      <c r="Q5" s="81"/>
      <c r="R5" s="81"/>
      <c r="S5" s="81"/>
      <c r="V5" s="81"/>
    </row>
    <row r="6" ht="22" customHeight="1" spans="1:22">
      <c r="A6" s="34" t="s">
        <v>17</v>
      </c>
      <c r="B6" s="31">
        <f>B7+B24</f>
        <v>79130</v>
      </c>
      <c r="C6" s="31">
        <f>C7+C24</f>
        <v>55186.5</v>
      </c>
      <c r="D6" s="31">
        <f>D7+D24</f>
        <v>4366</v>
      </c>
      <c r="E6" s="31">
        <f>E7+E24</f>
        <v>2395</v>
      </c>
      <c r="F6" s="31">
        <f>F7+F24</f>
        <v>2713</v>
      </c>
      <c r="G6" s="32">
        <f t="shared" ref="G6:G22" si="0">IF(C6=0,"",F6/C6)</f>
        <v>0.0491605736910295</v>
      </c>
      <c r="H6" s="35">
        <f>H7+H24</f>
        <v>318</v>
      </c>
      <c r="I6" s="60">
        <f t="shared" ref="I6:I23" si="1">IF(E6=0,"",ROUND(H6/E6,5))</f>
        <v>0.13278</v>
      </c>
      <c r="J6" s="34" t="s">
        <v>18</v>
      </c>
      <c r="K6" s="31">
        <f>SUM(K7:K31)</f>
        <v>507638</v>
      </c>
      <c r="L6" s="31">
        <f>SUM(L7:L31)</f>
        <v>53300</v>
      </c>
      <c r="M6" s="31">
        <f>SUM(M7:M31)</f>
        <v>45276</v>
      </c>
      <c r="N6" s="32">
        <f>IF(K6=0,"",M6/K6)</f>
        <v>0.0891895405781285</v>
      </c>
      <c r="O6" s="33">
        <f>SUM(O7:O30)</f>
        <v>-8024</v>
      </c>
      <c r="P6" s="32">
        <f t="shared" ref="P6:P37" si="2">IF(L6=0,"",O6/L6)</f>
        <v>-0.150544090056285</v>
      </c>
      <c r="Q6" s="81"/>
      <c r="R6" s="81"/>
      <c r="S6" s="81"/>
      <c r="U6" s="54"/>
      <c r="V6" s="81"/>
    </row>
    <row r="7" ht="22" customHeight="1" spans="1:22">
      <c r="A7" s="34" t="s">
        <v>19</v>
      </c>
      <c r="B7" s="31">
        <f>SUM(B8:B22)</f>
        <v>49608</v>
      </c>
      <c r="C7" s="31">
        <f>SUM(C8:C22)</f>
        <v>27417.75</v>
      </c>
      <c r="D7" s="31">
        <f>SUM(D8:D22)</f>
        <v>4163</v>
      </c>
      <c r="E7" s="31">
        <f>SUM(E8:E22)</f>
        <v>2196</v>
      </c>
      <c r="F7" s="31">
        <f>SUM(F8:F22)</f>
        <v>2571</v>
      </c>
      <c r="G7" s="32">
        <f t="shared" si="0"/>
        <v>0.0937713707361107</v>
      </c>
      <c r="H7" s="36">
        <f>SUM(H8:H22)</f>
        <v>375</v>
      </c>
      <c r="I7" s="60">
        <f t="shared" si="1"/>
        <v>0.17077</v>
      </c>
      <c r="J7" s="37" t="s">
        <v>20</v>
      </c>
      <c r="K7" s="61">
        <v>73392</v>
      </c>
      <c r="L7" s="62">
        <v>9469</v>
      </c>
      <c r="M7" s="63">
        <v>8395</v>
      </c>
      <c r="N7" s="32">
        <f>IF(K7=0,"",M7/K7)</f>
        <v>0.11438576411598</v>
      </c>
      <c r="O7" s="33">
        <f>M7-L7</f>
        <v>-1074</v>
      </c>
      <c r="P7" s="32">
        <f t="shared" si="2"/>
        <v>-0.113422747914246</v>
      </c>
      <c r="Q7" s="81"/>
      <c r="R7" s="81"/>
      <c r="S7" s="81"/>
      <c r="V7" s="81"/>
    </row>
    <row r="8" ht="22" customHeight="1" spans="1:22">
      <c r="A8" s="37" t="s">
        <v>21</v>
      </c>
      <c r="B8" s="38">
        <v>24034</v>
      </c>
      <c r="C8" s="38">
        <v>12017</v>
      </c>
      <c r="D8" s="39">
        <v>1505</v>
      </c>
      <c r="E8" s="39">
        <v>753</v>
      </c>
      <c r="F8" s="39">
        <v>783</v>
      </c>
      <c r="G8" s="32">
        <f t="shared" si="0"/>
        <v>0.0651576932678705</v>
      </c>
      <c r="H8" s="33">
        <f>F8-E8</f>
        <v>30</v>
      </c>
      <c r="I8" s="60">
        <f t="shared" si="1"/>
        <v>0.03984</v>
      </c>
      <c r="J8" s="37" t="s">
        <v>22</v>
      </c>
      <c r="K8" s="64">
        <v>0</v>
      </c>
      <c r="L8" s="62">
        <v>0</v>
      </c>
      <c r="M8" s="65">
        <v>0</v>
      </c>
      <c r="N8" s="32" t="str">
        <f t="shared" ref="N8:N37" si="3">IF(K8=0,"",M8/K8)</f>
        <v/>
      </c>
      <c r="O8" s="33">
        <f t="shared" ref="O8:O37" si="4">M8-L8</f>
        <v>0</v>
      </c>
      <c r="P8" s="32" t="str">
        <f t="shared" si="2"/>
        <v/>
      </c>
      <c r="Q8" s="81"/>
      <c r="R8" s="81"/>
      <c r="S8" s="82"/>
      <c r="U8" s="54"/>
      <c r="V8" s="81"/>
    </row>
    <row r="9" ht="22" customHeight="1" spans="1:22">
      <c r="A9" s="37" t="s">
        <v>23</v>
      </c>
      <c r="B9" s="38">
        <v>5602</v>
      </c>
      <c r="C9" s="38">
        <v>2100.75</v>
      </c>
      <c r="D9" s="31">
        <v>1278</v>
      </c>
      <c r="E9" s="31">
        <v>479</v>
      </c>
      <c r="F9" s="31">
        <v>731</v>
      </c>
      <c r="G9" s="32">
        <f t="shared" si="0"/>
        <v>0.347970962751398</v>
      </c>
      <c r="H9" s="33">
        <f t="shared" ref="H9:H19" si="5">F9-E9</f>
        <v>252</v>
      </c>
      <c r="I9" s="60">
        <f t="shared" si="1"/>
        <v>0.5261</v>
      </c>
      <c r="J9" s="37" t="s">
        <v>24</v>
      </c>
      <c r="K9" s="66">
        <v>0</v>
      </c>
      <c r="L9" s="62">
        <v>0</v>
      </c>
      <c r="M9" s="65">
        <v>0</v>
      </c>
      <c r="N9" s="32" t="str">
        <f t="shared" si="3"/>
        <v/>
      </c>
      <c r="O9" s="33">
        <f t="shared" si="4"/>
        <v>0</v>
      </c>
      <c r="P9" s="32" t="str">
        <f t="shared" si="2"/>
        <v/>
      </c>
      <c r="Q9" s="81"/>
      <c r="R9" s="81"/>
      <c r="S9" s="81"/>
      <c r="V9"/>
    </row>
    <row r="10" ht="22" customHeight="1" spans="1:22">
      <c r="A10" s="37" t="s">
        <v>25</v>
      </c>
      <c r="B10" s="38">
        <v>3356</v>
      </c>
      <c r="C10" s="38">
        <v>1258.5</v>
      </c>
      <c r="D10" s="39">
        <v>248</v>
      </c>
      <c r="E10" s="39">
        <v>93</v>
      </c>
      <c r="F10" s="31">
        <v>100</v>
      </c>
      <c r="G10" s="32">
        <f t="shared" si="0"/>
        <v>0.0794596742153357</v>
      </c>
      <c r="H10" s="33">
        <f t="shared" si="5"/>
        <v>7</v>
      </c>
      <c r="I10" s="60">
        <f t="shared" si="1"/>
        <v>0.07527</v>
      </c>
      <c r="J10" s="37" t="s">
        <v>26</v>
      </c>
      <c r="K10" s="64">
        <v>46178</v>
      </c>
      <c r="L10" s="62">
        <v>4619</v>
      </c>
      <c r="M10" s="65">
        <v>5518</v>
      </c>
      <c r="N10" s="32">
        <f t="shared" si="3"/>
        <v>0.119494131404565</v>
      </c>
      <c r="O10" s="33">
        <f t="shared" si="4"/>
        <v>899</v>
      </c>
      <c r="P10" s="32">
        <f t="shared" si="2"/>
        <v>0.194630872483221</v>
      </c>
      <c r="Q10" s="81"/>
      <c r="R10" s="81"/>
      <c r="S10" s="81"/>
      <c r="V10"/>
    </row>
    <row r="11" ht="22" customHeight="1" spans="1:22">
      <c r="A11" s="37" t="s">
        <v>27</v>
      </c>
      <c r="B11" s="38">
        <v>7231</v>
      </c>
      <c r="C11" s="38">
        <v>3615.5</v>
      </c>
      <c r="D11" s="39">
        <v>523</v>
      </c>
      <c r="E11" s="39">
        <v>262</v>
      </c>
      <c r="F11" s="39">
        <v>445</v>
      </c>
      <c r="G11" s="32">
        <f t="shared" si="0"/>
        <v>0.123081178260268</v>
      </c>
      <c r="H11" s="33">
        <f t="shared" si="5"/>
        <v>183</v>
      </c>
      <c r="I11" s="60">
        <f t="shared" si="1"/>
        <v>0.69847</v>
      </c>
      <c r="J11" s="37" t="s">
        <v>28</v>
      </c>
      <c r="K11" s="64">
        <v>138407</v>
      </c>
      <c r="L11" s="62">
        <v>21403</v>
      </c>
      <c r="M11" s="63">
        <v>13630</v>
      </c>
      <c r="N11" s="32">
        <f t="shared" si="3"/>
        <v>0.0984776781521166</v>
      </c>
      <c r="O11" s="33">
        <f t="shared" si="4"/>
        <v>-7773</v>
      </c>
      <c r="P11" s="32">
        <f t="shared" si="2"/>
        <v>-0.363173386908377</v>
      </c>
      <c r="Q11" s="81"/>
      <c r="R11" s="81"/>
      <c r="S11" s="81"/>
      <c r="V11"/>
    </row>
    <row r="12" ht="22" customHeight="1" spans="1:22">
      <c r="A12" s="37" t="s">
        <v>29</v>
      </c>
      <c r="B12" s="38">
        <v>1871</v>
      </c>
      <c r="C12" s="38">
        <v>1632</v>
      </c>
      <c r="D12" s="39">
        <v>114</v>
      </c>
      <c r="E12" s="39">
        <v>114</v>
      </c>
      <c r="F12" s="38">
        <v>87</v>
      </c>
      <c r="G12" s="32">
        <f t="shared" si="0"/>
        <v>0.0533088235294118</v>
      </c>
      <c r="H12" s="33">
        <f t="shared" si="5"/>
        <v>-27</v>
      </c>
      <c r="I12" s="60">
        <f t="shared" si="1"/>
        <v>-0.23684</v>
      </c>
      <c r="J12" s="37" t="s">
        <v>30</v>
      </c>
      <c r="K12" s="64">
        <v>167</v>
      </c>
      <c r="L12" s="62">
        <v>31</v>
      </c>
      <c r="M12" s="63">
        <v>23</v>
      </c>
      <c r="N12" s="32">
        <f t="shared" si="3"/>
        <v>0.137724550898204</v>
      </c>
      <c r="O12" s="33">
        <f t="shared" si="4"/>
        <v>-8</v>
      </c>
      <c r="P12" s="32">
        <f t="shared" si="2"/>
        <v>-0.258064516129032</v>
      </c>
      <c r="Q12" s="81"/>
      <c r="R12" s="81"/>
      <c r="S12" s="81"/>
      <c r="T12" s="81"/>
      <c r="U12" s="81"/>
      <c r="V12" s="81"/>
    </row>
    <row r="13" ht="22" customHeight="1" spans="1:19">
      <c r="A13" s="37" t="s">
        <v>31</v>
      </c>
      <c r="B13" s="38">
        <v>775</v>
      </c>
      <c r="C13" s="38">
        <v>694</v>
      </c>
      <c r="D13" s="39">
        <v>2</v>
      </c>
      <c r="E13" s="39">
        <v>2</v>
      </c>
      <c r="F13" s="39">
        <v>8</v>
      </c>
      <c r="G13" s="32">
        <f t="shared" si="0"/>
        <v>0.0115273775216138</v>
      </c>
      <c r="H13" s="33">
        <f t="shared" si="5"/>
        <v>6</v>
      </c>
      <c r="I13" s="60">
        <f t="shared" si="1"/>
        <v>3</v>
      </c>
      <c r="J13" s="37" t="s">
        <v>32</v>
      </c>
      <c r="K13" s="64">
        <v>3101</v>
      </c>
      <c r="L13" s="62">
        <v>473</v>
      </c>
      <c r="M13" s="63">
        <v>335</v>
      </c>
      <c r="N13" s="32">
        <f t="shared" si="3"/>
        <v>0.108029667849081</v>
      </c>
      <c r="O13" s="33">
        <f t="shared" si="4"/>
        <v>-138</v>
      </c>
      <c r="P13" s="32">
        <f t="shared" si="2"/>
        <v>-0.291754756871036</v>
      </c>
      <c r="Q13" s="81"/>
      <c r="R13" s="81"/>
      <c r="S13" s="81"/>
    </row>
    <row r="14" ht="22" customHeight="1" spans="1:19">
      <c r="A14" s="37" t="s">
        <v>33</v>
      </c>
      <c r="B14" s="38">
        <v>814</v>
      </c>
      <c r="C14" s="38">
        <v>770</v>
      </c>
      <c r="D14" s="39">
        <v>143</v>
      </c>
      <c r="E14" s="39">
        <v>143</v>
      </c>
      <c r="F14" s="39">
        <v>156</v>
      </c>
      <c r="G14" s="32">
        <f t="shared" si="0"/>
        <v>0.202597402597403</v>
      </c>
      <c r="H14" s="33">
        <f t="shared" si="5"/>
        <v>13</v>
      </c>
      <c r="I14" s="60">
        <f t="shared" si="1"/>
        <v>0.09091</v>
      </c>
      <c r="J14" s="37" t="s">
        <v>34</v>
      </c>
      <c r="K14" s="64">
        <v>60721</v>
      </c>
      <c r="L14" s="62">
        <v>6100</v>
      </c>
      <c r="M14" s="63">
        <v>4746</v>
      </c>
      <c r="N14" s="32">
        <f t="shared" si="3"/>
        <v>0.0781607681032921</v>
      </c>
      <c r="O14" s="36">
        <f t="shared" si="4"/>
        <v>-1354</v>
      </c>
      <c r="P14" s="32">
        <f t="shared" si="2"/>
        <v>-0.221967213114754</v>
      </c>
      <c r="Q14" s="81"/>
      <c r="R14" s="81"/>
      <c r="S14" s="81"/>
    </row>
    <row r="15" ht="22" customHeight="1" spans="1:19">
      <c r="A15" s="37" t="s">
        <v>35</v>
      </c>
      <c r="B15" s="38">
        <v>449</v>
      </c>
      <c r="C15" s="38">
        <v>490</v>
      </c>
      <c r="D15" s="38">
        <v>11</v>
      </c>
      <c r="E15" s="38">
        <v>11</v>
      </c>
      <c r="F15" s="39">
        <v>1</v>
      </c>
      <c r="G15" s="32">
        <f t="shared" si="0"/>
        <v>0.00204081632653061</v>
      </c>
      <c r="H15" s="33">
        <f t="shared" si="5"/>
        <v>-10</v>
      </c>
      <c r="I15" s="60">
        <f t="shared" si="1"/>
        <v>-0.90909</v>
      </c>
      <c r="J15" s="37" t="s">
        <v>36</v>
      </c>
      <c r="K15" s="66">
        <v>32354</v>
      </c>
      <c r="L15" s="62">
        <v>3696</v>
      </c>
      <c r="M15" s="63">
        <v>2711</v>
      </c>
      <c r="N15" s="32">
        <f t="shared" si="3"/>
        <v>0.0837918031773506</v>
      </c>
      <c r="O15" s="33">
        <f t="shared" si="4"/>
        <v>-985</v>
      </c>
      <c r="P15" s="32">
        <f t="shared" si="2"/>
        <v>-0.266504329004329</v>
      </c>
      <c r="Q15" s="81"/>
      <c r="R15" s="81"/>
      <c r="S15" s="81"/>
    </row>
    <row r="16" ht="22" customHeight="1" spans="1:19">
      <c r="A16" s="37" t="s">
        <v>37</v>
      </c>
      <c r="B16" s="38">
        <v>2784</v>
      </c>
      <c r="C16" s="38">
        <v>2795</v>
      </c>
      <c r="D16" s="39">
        <v>222</v>
      </c>
      <c r="E16" s="39">
        <v>222</v>
      </c>
      <c r="F16" s="38">
        <v>70</v>
      </c>
      <c r="G16" s="32">
        <f t="shared" si="0"/>
        <v>0.0250447227191413</v>
      </c>
      <c r="H16" s="33">
        <f t="shared" si="5"/>
        <v>-152</v>
      </c>
      <c r="I16" s="60">
        <f t="shared" si="1"/>
        <v>-0.68468</v>
      </c>
      <c r="J16" s="37" t="s">
        <v>38</v>
      </c>
      <c r="K16" s="64">
        <v>2175</v>
      </c>
      <c r="L16" s="62">
        <v>0</v>
      </c>
      <c r="M16" s="63">
        <v>0</v>
      </c>
      <c r="N16" s="32">
        <f t="shared" si="3"/>
        <v>0</v>
      </c>
      <c r="O16" s="36">
        <f t="shared" si="4"/>
        <v>0</v>
      </c>
      <c r="P16" s="32" t="str">
        <f t="shared" si="2"/>
        <v/>
      </c>
      <c r="Q16" s="81"/>
      <c r="R16" s="81"/>
      <c r="S16" s="81"/>
    </row>
    <row r="17" ht="22" customHeight="1" spans="1:19">
      <c r="A17" s="37" t="s">
        <v>39</v>
      </c>
      <c r="B17" s="38">
        <v>1155</v>
      </c>
      <c r="C17" s="38">
        <v>896</v>
      </c>
      <c r="D17" s="39">
        <v>105</v>
      </c>
      <c r="E17" s="39">
        <v>105</v>
      </c>
      <c r="F17" s="39">
        <v>172</v>
      </c>
      <c r="G17" s="32">
        <f t="shared" si="0"/>
        <v>0.191964285714286</v>
      </c>
      <c r="H17" s="33">
        <f t="shared" si="5"/>
        <v>67</v>
      </c>
      <c r="I17" s="60">
        <f t="shared" si="1"/>
        <v>0.6381</v>
      </c>
      <c r="J17" s="37" t="s">
        <v>40</v>
      </c>
      <c r="K17" s="64">
        <v>8857</v>
      </c>
      <c r="L17" s="62">
        <v>285</v>
      </c>
      <c r="M17" s="63">
        <v>2137</v>
      </c>
      <c r="N17" s="32">
        <f t="shared" si="3"/>
        <v>0.241278085130405</v>
      </c>
      <c r="O17" s="33">
        <f t="shared" si="4"/>
        <v>1852</v>
      </c>
      <c r="P17" s="32">
        <f t="shared" si="2"/>
        <v>6.49824561403509</v>
      </c>
      <c r="Q17" s="81"/>
      <c r="R17" s="81"/>
      <c r="S17" s="81"/>
    </row>
    <row r="18" ht="22" customHeight="1" spans="1:19">
      <c r="A18" s="37" t="s">
        <v>41</v>
      </c>
      <c r="B18" s="38">
        <v>58</v>
      </c>
      <c r="C18" s="38">
        <v>48</v>
      </c>
      <c r="D18" s="38">
        <v>0</v>
      </c>
      <c r="E18" s="38">
        <v>0</v>
      </c>
      <c r="F18" s="39"/>
      <c r="G18" s="32">
        <f t="shared" si="0"/>
        <v>0</v>
      </c>
      <c r="H18" s="33">
        <f t="shared" si="5"/>
        <v>0</v>
      </c>
      <c r="I18" s="60" t="str">
        <f t="shared" si="1"/>
        <v/>
      </c>
      <c r="J18" s="37" t="s">
        <v>42</v>
      </c>
      <c r="K18" s="64">
        <v>72044</v>
      </c>
      <c r="L18" s="62">
        <v>1619</v>
      </c>
      <c r="M18" s="63">
        <v>2365</v>
      </c>
      <c r="N18" s="32">
        <f t="shared" si="3"/>
        <v>0.0328271611792793</v>
      </c>
      <c r="O18" s="36">
        <f t="shared" si="4"/>
        <v>746</v>
      </c>
      <c r="P18" s="32">
        <f t="shared" si="2"/>
        <v>0.460778258184064</v>
      </c>
      <c r="Q18" s="81"/>
      <c r="R18" s="81"/>
      <c r="S18" s="81"/>
    </row>
    <row r="19" ht="22" customHeight="1" spans="1:19">
      <c r="A19" s="37" t="s">
        <v>43</v>
      </c>
      <c r="B19" s="38">
        <v>1479</v>
      </c>
      <c r="C19" s="38">
        <v>1101</v>
      </c>
      <c r="D19" s="39">
        <v>12</v>
      </c>
      <c r="E19" s="39">
        <v>12</v>
      </c>
      <c r="F19" s="38">
        <v>18</v>
      </c>
      <c r="G19" s="32">
        <f t="shared" si="0"/>
        <v>0.0163487738419619</v>
      </c>
      <c r="H19" s="33">
        <f t="shared" si="5"/>
        <v>6</v>
      </c>
      <c r="I19" s="60">
        <f t="shared" si="1"/>
        <v>0.5</v>
      </c>
      <c r="J19" s="37" t="s">
        <v>44</v>
      </c>
      <c r="K19" s="64">
        <v>9377</v>
      </c>
      <c r="L19" s="62">
        <v>60</v>
      </c>
      <c r="M19" s="63">
        <v>1168</v>
      </c>
      <c r="N19" s="32">
        <f t="shared" si="3"/>
        <v>0.124560093846646</v>
      </c>
      <c r="O19" s="36">
        <f t="shared" si="4"/>
        <v>1108</v>
      </c>
      <c r="P19" s="32">
        <f t="shared" si="2"/>
        <v>18.4666666666667</v>
      </c>
      <c r="Q19" s="81"/>
      <c r="R19" s="81"/>
      <c r="S19" s="81"/>
    </row>
    <row r="20" ht="22" customHeight="1" spans="1:19">
      <c r="A20" s="37" t="s">
        <v>45</v>
      </c>
      <c r="B20" s="40"/>
      <c r="C20" s="40"/>
      <c r="D20" s="38">
        <v>0</v>
      </c>
      <c r="E20" s="38">
        <v>0</v>
      </c>
      <c r="F20" s="38"/>
      <c r="G20" s="32" t="str">
        <f t="shared" ref="G20:G33" si="6">IF(C20=0,"",F20/C20)</f>
        <v/>
      </c>
      <c r="H20" s="35">
        <f>F20-D20</f>
        <v>0</v>
      </c>
      <c r="I20" s="60" t="str">
        <f t="shared" si="1"/>
        <v/>
      </c>
      <c r="J20" s="37" t="s">
        <v>46</v>
      </c>
      <c r="K20" s="64">
        <v>153</v>
      </c>
      <c r="L20" s="62">
        <v>0</v>
      </c>
      <c r="M20" s="63">
        <v>104</v>
      </c>
      <c r="N20" s="32">
        <f t="shared" si="3"/>
        <v>0.679738562091503</v>
      </c>
      <c r="O20" s="36">
        <f t="shared" si="4"/>
        <v>104</v>
      </c>
      <c r="P20" s="32" t="str">
        <f t="shared" si="2"/>
        <v/>
      </c>
      <c r="Q20" s="81"/>
      <c r="R20" s="81"/>
      <c r="S20" s="81"/>
    </row>
    <row r="21" ht="22" customHeight="1" spans="1:19">
      <c r="A21" s="41" t="s">
        <v>47</v>
      </c>
      <c r="B21" s="42"/>
      <c r="C21" s="42"/>
      <c r="D21" s="31"/>
      <c r="E21" s="31"/>
      <c r="F21" s="43"/>
      <c r="G21" s="32" t="str">
        <f t="shared" si="6"/>
        <v/>
      </c>
      <c r="H21" s="44"/>
      <c r="I21" s="60" t="str">
        <f t="shared" si="1"/>
        <v/>
      </c>
      <c r="J21" s="37" t="s">
        <v>48</v>
      </c>
      <c r="K21" s="64">
        <v>203</v>
      </c>
      <c r="L21" s="62">
        <v>31</v>
      </c>
      <c r="M21" s="63">
        <v>21</v>
      </c>
      <c r="N21" s="32">
        <f t="shared" si="3"/>
        <v>0.103448275862069</v>
      </c>
      <c r="O21" s="33">
        <f t="shared" si="4"/>
        <v>-10</v>
      </c>
      <c r="P21" s="32">
        <f t="shared" si="2"/>
        <v>-0.32258064516129</v>
      </c>
      <c r="Q21" s="81"/>
      <c r="R21" s="81"/>
      <c r="S21" s="81"/>
    </row>
    <row r="22" ht="22" customHeight="1" spans="1:19">
      <c r="A22" s="37" t="s">
        <v>49</v>
      </c>
      <c r="B22" s="31"/>
      <c r="C22" s="31"/>
      <c r="D22" s="31"/>
      <c r="E22" s="31"/>
      <c r="F22" s="31"/>
      <c r="G22" s="32" t="str">
        <f t="shared" si="6"/>
        <v/>
      </c>
      <c r="H22" s="45">
        <f>F22-D22</f>
        <v>0</v>
      </c>
      <c r="I22" s="60" t="str">
        <f t="shared" si="1"/>
        <v/>
      </c>
      <c r="J22" s="37" t="s">
        <v>50</v>
      </c>
      <c r="K22" s="64">
        <v>0</v>
      </c>
      <c r="L22" s="67">
        <v>0</v>
      </c>
      <c r="M22" s="68">
        <v>0</v>
      </c>
      <c r="N22" s="32" t="str">
        <f t="shared" si="3"/>
        <v/>
      </c>
      <c r="O22" s="33">
        <f t="shared" si="4"/>
        <v>0</v>
      </c>
      <c r="P22" s="32" t="str">
        <f t="shared" si="2"/>
        <v/>
      </c>
      <c r="Q22" s="83"/>
      <c r="R22" s="81"/>
      <c r="S22" s="81"/>
    </row>
    <row r="23" ht="22" customHeight="1" spans="1:19">
      <c r="A23" s="37"/>
      <c r="B23" s="38"/>
      <c r="C23" s="38"/>
      <c r="D23" s="39">
        <v>0</v>
      </c>
      <c r="E23" s="39">
        <v>0</v>
      </c>
      <c r="F23" s="38"/>
      <c r="G23" s="32" t="str">
        <f t="shared" si="6"/>
        <v/>
      </c>
      <c r="H23" s="35"/>
      <c r="I23" s="60" t="str">
        <f t="shared" si="1"/>
        <v/>
      </c>
      <c r="J23" s="37" t="s">
        <v>51</v>
      </c>
      <c r="K23" s="64">
        <v>0</v>
      </c>
      <c r="L23" s="67">
        <v>0</v>
      </c>
      <c r="M23" s="68">
        <v>0</v>
      </c>
      <c r="N23" s="32" t="str">
        <f t="shared" si="3"/>
        <v/>
      </c>
      <c r="O23" s="36">
        <f t="shared" si="4"/>
        <v>0</v>
      </c>
      <c r="P23" s="32" t="str">
        <f t="shared" si="2"/>
        <v/>
      </c>
      <c r="Q23" s="81"/>
      <c r="R23" s="81"/>
      <c r="S23" s="81"/>
    </row>
    <row r="24" ht="22" customHeight="1" spans="1:19">
      <c r="A24" s="34" t="s">
        <v>52</v>
      </c>
      <c r="B24" s="31">
        <f>SUM(B25:B31)</f>
        <v>29522</v>
      </c>
      <c r="C24" s="31">
        <f>SUM(C25:C31)</f>
        <v>27768.75</v>
      </c>
      <c r="D24" s="31">
        <f>SUM(D25:D31)</f>
        <v>203</v>
      </c>
      <c r="E24" s="31">
        <f>SUM(E25:E31)</f>
        <v>199</v>
      </c>
      <c r="F24" s="31">
        <f>SUM(F25:F31)</f>
        <v>142</v>
      </c>
      <c r="G24" s="32">
        <f t="shared" si="6"/>
        <v>0.00511366194013054</v>
      </c>
      <c r="H24" s="45">
        <f>SUM(H25:H31)</f>
        <v>-57</v>
      </c>
      <c r="I24" s="32">
        <f>IF(E24=0,"",H24/E24)</f>
        <v>-0.28643216080402</v>
      </c>
      <c r="J24" s="37" t="s">
        <v>53</v>
      </c>
      <c r="K24" s="64">
        <v>1785</v>
      </c>
      <c r="L24" s="62">
        <v>115</v>
      </c>
      <c r="M24" s="63">
        <v>103</v>
      </c>
      <c r="N24" s="32">
        <f t="shared" si="3"/>
        <v>0.057703081232493</v>
      </c>
      <c r="O24" s="33">
        <f t="shared" si="4"/>
        <v>-12</v>
      </c>
      <c r="P24" s="32">
        <f t="shared" si="2"/>
        <v>-0.104347826086957</v>
      </c>
      <c r="Q24" s="81"/>
      <c r="R24" s="81"/>
      <c r="S24" s="81"/>
    </row>
    <row r="25" ht="22" customHeight="1" spans="1:19">
      <c r="A25" s="46" t="s">
        <v>54</v>
      </c>
      <c r="B25" s="40">
        <v>4100</v>
      </c>
      <c r="C25" s="40">
        <v>8400</v>
      </c>
      <c r="D25" s="39">
        <v>171</v>
      </c>
      <c r="E25" s="39">
        <v>171</v>
      </c>
      <c r="F25" s="39">
        <v>136</v>
      </c>
      <c r="G25" s="32">
        <f t="shared" si="6"/>
        <v>0.0161904761904762</v>
      </c>
      <c r="H25" s="33">
        <f>F25-E25</f>
        <v>-35</v>
      </c>
      <c r="I25" s="32">
        <f t="shared" ref="I25:I34" si="7">IF(E25=0,"",H25/E25)</f>
        <v>-0.204678362573099</v>
      </c>
      <c r="J25" s="37" t="s">
        <v>55</v>
      </c>
      <c r="K25" s="66">
        <v>10759</v>
      </c>
      <c r="L25" s="62">
        <v>802</v>
      </c>
      <c r="M25" s="63">
        <v>875</v>
      </c>
      <c r="N25" s="32">
        <f t="shared" si="3"/>
        <v>0.081327260897853</v>
      </c>
      <c r="O25" s="33">
        <f t="shared" si="4"/>
        <v>73</v>
      </c>
      <c r="P25" s="32">
        <f t="shared" si="2"/>
        <v>0.0910224438902743</v>
      </c>
      <c r="Q25" s="81"/>
      <c r="R25" s="81"/>
      <c r="S25" s="81"/>
    </row>
    <row r="26" ht="22" customHeight="1" spans="1:19">
      <c r="A26" s="46" t="s">
        <v>56</v>
      </c>
      <c r="B26" s="40">
        <v>1597</v>
      </c>
      <c r="C26" s="40">
        <v>1500</v>
      </c>
      <c r="D26" s="47">
        <v>16</v>
      </c>
      <c r="E26" s="47">
        <v>16</v>
      </c>
      <c r="F26" s="47">
        <v>6</v>
      </c>
      <c r="G26" s="32">
        <f t="shared" si="6"/>
        <v>0.004</v>
      </c>
      <c r="H26" s="33">
        <f t="shared" ref="H26:H32" si="8">F26-E26</f>
        <v>-10</v>
      </c>
      <c r="I26" s="32">
        <f t="shared" si="7"/>
        <v>-0.625</v>
      </c>
      <c r="J26" s="37" t="s">
        <v>57</v>
      </c>
      <c r="K26" s="64">
        <v>44</v>
      </c>
      <c r="L26" s="62">
        <v>0</v>
      </c>
      <c r="M26" s="63">
        <v>0</v>
      </c>
      <c r="N26" s="32">
        <f t="shared" si="3"/>
        <v>0</v>
      </c>
      <c r="O26" s="33">
        <f t="shared" si="4"/>
        <v>0</v>
      </c>
      <c r="P26" s="32" t="str">
        <f t="shared" si="2"/>
        <v/>
      </c>
      <c r="Q26" s="81"/>
      <c r="R26" s="81"/>
      <c r="S26" s="81"/>
    </row>
    <row r="27" ht="22" customHeight="1" spans="1:19">
      <c r="A27" s="46" t="s">
        <v>58</v>
      </c>
      <c r="B27" s="40">
        <v>1505</v>
      </c>
      <c r="C27" s="40">
        <v>1128.75</v>
      </c>
      <c r="D27" s="47">
        <v>0</v>
      </c>
      <c r="E27" s="47">
        <v>0</v>
      </c>
      <c r="F27" s="47"/>
      <c r="G27" s="32">
        <f t="shared" si="6"/>
        <v>0</v>
      </c>
      <c r="H27" s="33">
        <f t="shared" si="8"/>
        <v>0</v>
      </c>
      <c r="I27" s="32" t="str">
        <f t="shared" si="7"/>
        <v/>
      </c>
      <c r="J27" s="37" t="s">
        <v>59</v>
      </c>
      <c r="K27" s="64">
        <v>1185</v>
      </c>
      <c r="L27" s="67">
        <v>157</v>
      </c>
      <c r="M27" s="68">
        <v>80</v>
      </c>
      <c r="N27" s="32">
        <f t="shared" si="3"/>
        <v>0.0675105485232067</v>
      </c>
      <c r="O27" s="36">
        <f t="shared" si="4"/>
        <v>-77</v>
      </c>
      <c r="P27" s="32">
        <f t="shared" si="2"/>
        <v>-0.490445859872611</v>
      </c>
      <c r="Q27" s="81"/>
      <c r="R27" s="81"/>
      <c r="S27" s="81"/>
    </row>
    <row r="28" ht="22" customHeight="1" spans="1:19">
      <c r="A28" s="37" t="s">
        <v>60</v>
      </c>
      <c r="B28" s="40"/>
      <c r="C28" s="40"/>
      <c r="D28" s="39">
        <v>0</v>
      </c>
      <c r="E28" s="39">
        <v>0</v>
      </c>
      <c r="F28" s="39"/>
      <c r="G28" s="32" t="str">
        <f t="shared" si="6"/>
        <v/>
      </c>
      <c r="H28" s="33">
        <f t="shared" si="8"/>
        <v>0</v>
      </c>
      <c r="I28" s="32" t="str">
        <f t="shared" si="7"/>
        <v/>
      </c>
      <c r="J28" s="37" t="s">
        <v>61</v>
      </c>
      <c r="K28" s="31">
        <v>25000</v>
      </c>
      <c r="L28" s="62">
        <v>189</v>
      </c>
      <c r="M28" s="69">
        <v>0</v>
      </c>
      <c r="N28" s="32">
        <f t="shared" si="3"/>
        <v>0</v>
      </c>
      <c r="O28" s="36">
        <f t="shared" si="4"/>
        <v>-189</v>
      </c>
      <c r="P28" s="32">
        <f t="shared" si="2"/>
        <v>-1</v>
      </c>
      <c r="Q28" s="81"/>
      <c r="R28" s="81"/>
      <c r="S28" s="81"/>
    </row>
    <row r="29" ht="22" customHeight="1" spans="1:22">
      <c r="A29" s="37" t="s">
        <v>62</v>
      </c>
      <c r="B29" s="40">
        <v>22318</v>
      </c>
      <c r="C29" s="40">
        <v>16738.5</v>
      </c>
      <c r="D29" s="47">
        <v>16</v>
      </c>
      <c r="E29" s="47">
        <f>D29*0.75</f>
        <v>12</v>
      </c>
      <c r="F29" s="47"/>
      <c r="G29" s="32">
        <f t="shared" si="6"/>
        <v>0</v>
      </c>
      <c r="H29" s="33">
        <f t="shared" si="8"/>
        <v>-12</v>
      </c>
      <c r="I29" s="32">
        <f t="shared" si="7"/>
        <v>-1</v>
      </c>
      <c r="J29" s="37" t="s">
        <v>63</v>
      </c>
      <c r="K29" s="64">
        <v>16466</v>
      </c>
      <c r="L29" s="67">
        <v>4251</v>
      </c>
      <c r="M29" s="63">
        <v>3065</v>
      </c>
      <c r="N29" s="32">
        <f t="shared" si="3"/>
        <v>0.186141139317381</v>
      </c>
      <c r="O29" s="33">
        <f t="shared" si="4"/>
        <v>-1186</v>
      </c>
      <c r="P29" s="32">
        <f t="shared" si="2"/>
        <v>-0.278993178075747</v>
      </c>
      <c r="Q29" s="81"/>
      <c r="R29" s="81"/>
      <c r="S29" s="81"/>
      <c r="V29" s="54"/>
    </row>
    <row r="30" ht="22" customHeight="1" spans="1:22">
      <c r="A30" s="37" t="s">
        <v>64</v>
      </c>
      <c r="B30" s="31">
        <v>0</v>
      </c>
      <c r="C30" s="31">
        <v>0</v>
      </c>
      <c r="D30" s="38">
        <v>0</v>
      </c>
      <c r="E30" s="38">
        <v>0</v>
      </c>
      <c r="F30" s="48"/>
      <c r="G30" s="32" t="str">
        <f t="shared" si="6"/>
        <v/>
      </c>
      <c r="H30" s="33">
        <f t="shared" si="8"/>
        <v>0</v>
      </c>
      <c r="I30" s="32" t="str">
        <f t="shared" si="7"/>
        <v/>
      </c>
      <c r="J30" s="37" t="s">
        <v>65</v>
      </c>
      <c r="K30" s="31">
        <v>70</v>
      </c>
      <c r="L30" s="62">
        <v>0</v>
      </c>
      <c r="M30" s="69">
        <v>0</v>
      </c>
      <c r="N30" s="32">
        <f t="shared" si="3"/>
        <v>0</v>
      </c>
      <c r="O30" s="36">
        <f t="shared" si="4"/>
        <v>0</v>
      </c>
      <c r="P30" s="32" t="str">
        <f t="shared" si="2"/>
        <v/>
      </c>
      <c r="Q30" s="81"/>
      <c r="R30" s="81"/>
      <c r="S30" s="81"/>
      <c r="V30" s="54"/>
    </row>
    <row r="31" ht="22" customHeight="1" spans="1:19">
      <c r="A31" s="37" t="s">
        <v>66</v>
      </c>
      <c r="B31" s="31">
        <v>2</v>
      </c>
      <c r="C31" s="31">
        <v>1.5</v>
      </c>
      <c r="D31" s="38">
        <v>0</v>
      </c>
      <c r="E31" s="38">
        <v>0</v>
      </c>
      <c r="F31" s="48"/>
      <c r="G31" s="32">
        <f t="shared" si="6"/>
        <v>0</v>
      </c>
      <c r="H31" s="33">
        <f t="shared" si="8"/>
        <v>0</v>
      </c>
      <c r="I31" s="32" t="str">
        <f t="shared" si="7"/>
        <v/>
      </c>
      <c r="J31" s="37" t="s">
        <v>67</v>
      </c>
      <c r="K31" s="31">
        <v>5200</v>
      </c>
      <c r="L31" s="69"/>
      <c r="M31" s="69"/>
      <c r="N31" s="32">
        <f t="shared" si="3"/>
        <v>0</v>
      </c>
      <c r="O31" s="36">
        <f t="shared" si="4"/>
        <v>0</v>
      </c>
      <c r="P31" s="32" t="str">
        <f t="shared" si="2"/>
        <v/>
      </c>
      <c r="Q31" s="81"/>
      <c r="R31" s="81"/>
      <c r="S31" s="81"/>
    </row>
    <row r="32" ht="22" customHeight="1" spans="1:19">
      <c r="A32" s="34" t="s">
        <v>68</v>
      </c>
      <c r="B32" s="31">
        <v>22273</v>
      </c>
      <c r="C32" s="31">
        <v>22273</v>
      </c>
      <c r="D32" s="38">
        <v>6642</v>
      </c>
      <c r="E32" s="38">
        <v>6642</v>
      </c>
      <c r="F32" s="38">
        <v>2573</v>
      </c>
      <c r="G32" s="32">
        <f t="shared" si="6"/>
        <v>0.115521034436313</v>
      </c>
      <c r="H32" s="33">
        <f t="shared" si="8"/>
        <v>-4069</v>
      </c>
      <c r="I32" s="32">
        <f t="shared" si="7"/>
        <v>-0.612616681722373</v>
      </c>
      <c r="J32" s="70"/>
      <c r="K32" s="31"/>
      <c r="L32" s="69"/>
      <c r="M32" s="69"/>
      <c r="N32" s="32"/>
      <c r="O32" s="36">
        <f t="shared" si="4"/>
        <v>0</v>
      </c>
      <c r="P32" s="32" t="str">
        <f t="shared" si="2"/>
        <v/>
      </c>
      <c r="Q32" s="81"/>
      <c r="R32" s="81"/>
      <c r="S32" s="81"/>
    </row>
    <row r="33" ht="22" customHeight="1" spans="1:19">
      <c r="A33" s="26" t="s">
        <v>69</v>
      </c>
      <c r="B33" s="49">
        <v>126</v>
      </c>
      <c r="C33" s="49">
        <v>126</v>
      </c>
      <c r="D33" s="50">
        <v>0</v>
      </c>
      <c r="E33" s="50">
        <v>0</v>
      </c>
      <c r="F33" s="50">
        <v>0</v>
      </c>
      <c r="G33" s="32">
        <f t="shared" si="6"/>
        <v>0</v>
      </c>
      <c r="H33" s="45">
        <f>F33-D33</f>
        <v>0</v>
      </c>
      <c r="I33" s="32" t="str">
        <f t="shared" si="7"/>
        <v/>
      </c>
      <c r="J33" s="34" t="s">
        <v>70</v>
      </c>
      <c r="K33" s="71">
        <v>32811</v>
      </c>
      <c r="L33" s="40">
        <v>930</v>
      </c>
      <c r="M33" s="71">
        <v>1729</v>
      </c>
      <c r="N33" s="32">
        <f>IF(K33=0,"",M33/K33)</f>
        <v>0.0526957422815519</v>
      </c>
      <c r="O33" s="33">
        <f t="shared" si="4"/>
        <v>799</v>
      </c>
      <c r="P33" s="32">
        <f t="shared" si="2"/>
        <v>0.859139784946237</v>
      </c>
      <c r="Q33" s="81"/>
      <c r="R33" s="81"/>
      <c r="S33" s="81"/>
    </row>
    <row r="34" ht="22" customHeight="1" spans="1:19">
      <c r="A34" s="37"/>
      <c r="B34" s="51"/>
      <c r="C34" s="51"/>
      <c r="D34" s="47"/>
      <c r="E34" s="47"/>
      <c r="F34" s="47"/>
      <c r="G34" s="32"/>
      <c r="H34" s="45"/>
      <c r="I34" s="32" t="str">
        <f t="shared" si="7"/>
        <v/>
      </c>
      <c r="J34" s="26" t="s">
        <v>71</v>
      </c>
      <c r="K34" s="72">
        <v>254</v>
      </c>
      <c r="L34" s="72">
        <v>0</v>
      </c>
      <c r="M34" s="72">
        <v>0</v>
      </c>
      <c r="N34" s="32">
        <f>IF(K34=0,"",M34/K34)</f>
        <v>0</v>
      </c>
      <c r="O34" s="33">
        <f t="shared" si="4"/>
        <v>0</v>
      </c>
      <c r="P34" s="32" t="str">
        <f t="shared" si="2"/>
        <v/>
      </c>
      <c r="Q34" s="81"/>
      <c r="R34" s="81"/>
      <c r="S34" s="81"/>
    </row>
    <row r="35" spans="14:19">
      <c r="N35" s="73"/>
      <c r="O35" s="74"/>
      <c r="P35" s="73"/>
      <c r="Q35" s="84"/>
      <c r="R35" s="84"/>
      <c r="S35" s="84"/>
    </row>
    <row r="36" spans="7:19">
      <c r="G36" s="52"/>
      <c r="H36" s="53"/>
      <c r="I36" s="52"/>
      <c r="N36" s="52"/>
      <c r="O36" s="53"/>
      <c r="P36" s="52"/>
      <c r="Q36" s="85"/>
      <c r="R36" s="85"/>
      <c r="S36" s="85"/>
    </row>
    <row r="37" spans="2:10">
      <c r="B37" s="54"/>
      <c r="C37" s="54"/>
      <c r="D37" s="54"/>
      <c r="E37" s="54"/>
      <c r="F37" s="55"/>
      <c r="G37" s="56"/>
      <c r="H37" s="57"/>
      <c r="I37" s="56"/>
      <c r="J37" s="75"/>
    </row>
    <row r="38" spans="6:13">
      <c r="F38" s="55"/>
      <c r="G38" s="52"/>
      <c r="H38" s="53"/>
      <c r="I38" s="52"/>
      <c r="J38" s="75"/>
      <c r="M38" s="76"/>
    </row>
    <row r="39" spans="6:9">
      <c r="F39" s="55"/>
      <c r="G39" s="52"/>
      <c r="H39" s="53"/>
      <c r="I39" s="52"/>
    </row>
    <row r="40" spans="2:9">
      <c r="B40" s="54"/>
      <c r="C40" s="54"/>
      <c r="D40" s="54"/>
      <c r="E40" s="54"/>
      <c r="F40" s="55"/>
      <c r="G40" s="56"/>
      <c r="H40" s="57"/>
      <c r="I40" s="56"/>
    </row>
    <row r="41" spans="6:9">
      <c r="F41" s="55"/>
      <c r="G41" s="52"/>
      <c r="H41" s="53"/>
      <c r="I41" s="52"/>
    </row>
    <row r="42" spans="6:9">
      <c r="F42" s="55"/>
      <c r="G42" s="52"/>
      <c r="H42" s="53"/>
      <c r="I42" s="52"/>
    </row>
    <row r="43" spans="6:9">
      <c r="F43" s="55"/>
      <c r="G43" s="52"/>
      <c r="H43" s="53"/>
      <c r="I43" s="52"/>
    </row>
    <row r="44" spans="6:9">
      <c r="F44" s="55"/>
      <c r="G44" s="52"/>
      <c r="H44" s="53"/>
      <c r="I44" s="52"/>
    </row>
    <row r="45" spans="6:9">
      <c r="F45" s="55"/>
      <c r="G45" s="52"/>
      <c r="H45" s="53"/>
      <c r="I45" s="52"/>
    </row>
    <row r="46" spans="7:9">
      <c r="G46" s="52"/>
      <c r="H46" s="53"/>
      <c r="I46" s="52"/>
    </row>
  </sheetData>
  <mergeCells count="14">
    <mergeCell ref="A1:P1"/>
    <mergeCell ref="F3:G3"/>
    <mergeCell ref="H3:I3"/>
    <mergeCell ref="M3:N3"/>
    <mergeCell ref="O3:P3"/>
    <mergeCell ref="N35:P35"/>
    <mergeCell ref="A3:A4"/>
    <mergeCell ref="B3:B4"/>
    <mergeCell ref="C3:C4"/>
    <mergeCell ref="D3:D4"/>
    <mergeCell ref="E3:E4"/>
    <mergeCell ref="J3:J4"/>
    <mergeCell ref="K3:K4"/>
    <mergeCell ref="L3:L4"/>
  </mergeCells>
  <printOptions horizontalCentered="1" verticalCentered="1"/>
  <pageMargins left="0.0784722222222222" right="0" top="0" bottom="0" header="0.156944444444444" footer="0.0784722222222222"/>
  <pageSetup paperSize="9" scale="67" orientation="landscape" horizontalDpi="600"/>
  <headerFooter alignWithMargins="0"/>
  <ignoredErrors>
    <ignoredError sqref="H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15</v>
      </c>
      <c r="B1" s="2">
        <v>22975</v>
      </c>
    </row>
    <row r="2" spans="1:2">
      <c r="A2" s="3" t="s">
        <v>72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73</v>
      </c>
      <c r="B4" s="2">
        <v>8682</v>
      </c>
      <c r="D4" s="4">
        <f>SUM(D5:D7)</f>
        <v>10475</v>
      </c>
    </row>
    <row r="5" spans="1:4">
      <c r="A5" s="5" t="s">
        <v>74</v>
      </c>
      <c r="B5" s="6">
        <v>8166</v>
      </c>
      <c r="C5">
        <v>1793</v>
      </c>
      <c r="D5" s="4">
        <f>SUM(B5:C5)</f>
        <v>9959</v>
      </c>
    </row>
    <row r="6" spans="1:4">
      <c r="A6" s="5" t="s">
        <v>75</v>
      </c>
      <c r="B6" s="2"/>
      <c r="D6" s="4">
        <f t="shared" ref="D6:D26" si="0">SUM(B6:C6)</f>
        <v>0</v>
      </c>
    </row>
    <row r="7" spans="1:4">
      <c r="A7" s="5" t="s">
        <v>76</v>
      </c>
      <c r="B7" s="2">
        <v>516</v>
      </c>
      <c r="D7" s="4">
        <f t="shared" si="0"/>
        <v>516</v>
      </c>
    </row>
    <row r="8" spans="1:4">
      <c r="A8" s="3" t="s">
        <v>77</v>
      </c>
      <c r="B8" s="7">
        <v>7123</v>
      </c>
      <c r="D8" s="4">
        <f>SUM(D9:D25)</f>
        <v>8440</v>
      </c>
    </row>
    <row r="9" spans="1:4">
      <c r="A9" s="5" t="s">
        <v>78</v>
      </c>
      <c r="B9" s="6">
        <v>17</v>
      </c>
      <c r="D9" s="4">
        <f t="shared" si="0"/>
        <v>17</v>
      </c>
    </row>
    <row r="10" spans="1:4">
      <c r="A10" s="5" t="s">
        <v>79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80</v>
      </c>
      <c r="B11" s="2"/>
      <c r="D11" s="4">
        <f t="shared" si="0"/>
        <v>0</v>
      </c>
    </row>
    <row r="12" spans="1:4">
      <c r="A12" s="5" t="s">
        <v>81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82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83</v>
      </c>
      <c r="B14" s="8"/>
      <c r="D14" s="4">
        <f t="shared" si="0"/>
        <v>0</v>
      </c>
      <c r="N14" s="13">
        <v>367194691.51</v>
      </c>
    </row>
    <row r="15" spans="1:14">
      <c r="A15" s="5" t="s">
        <v>84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85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86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87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88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89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90</v>
      </c>
      <c r="B21" s="8"/>
      <c r="D21" s="4">
        <f t="shared" si="0"/>
        <v>0</v>
      </c>
    </row>
    <row r="22" spans="1:14">
      <c r="A22" s="5" t="s">
        <v>91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92</v>
      </c>
      <c r="B23" s="8"/>
      <c r="D23" s="4">
        <f t="shared" si="0"/>
        <v>0</v>
      </c>
      <c r="N23">
        <v>788534216.47</v>
      </c>
    </row>
    <row r="24" spans="1:4">
      <c r="A24" s="9" t="s">
        <v>93</v>
      </c>
      <c r="B24" s="10"/>
      <c r="D24" s="4">
        <f t="shared" si="0"/>
        <v>0</v>
      </c>
    </row>
    <row r="25" spans="1:4">
      <c r="A25" s="5" t="s">
        <v>94</v>
      </c>
      <c r="B25" s="2"/>
      <c r="D25" s="4">
        <f t="shared" si="0"/>
        <v>0</v>
      </c>
    </row>
    <row r="26" spans="1:4">
      <c r="A26" s="3" t="s">
        <v>52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54</v>
      </c>
      <c r="B27" s="6">
        <v>1052</v>
      </c>
    </row>
    <row r="28" spans="1:2">
      <c r="A28" s="11" t="s">
        <v>56</v>
      </c>
      <c r="B28" s="6">
        <v>2499</v>
      </c>
    </row>
    <row r="29" spans="1:2">
      <c r="A29" s="11" t="s">
        <v>58</v>
      </c>
      <c r="B29" s="6">
        <v>1988</v>
      </c>
    </row>
    <row r="30" spans="1:2">
      <c r="A30" s="5" t="s">
        <v>60</v>
      </c>
      <c r="B30" s="6"/>
    </row>
    <row r="31" spans="1:2">
      <c r="A31" s="5" t="s">
        <v>62</v>
      </c>
      <c r="B31" s="6">
        <v>638</v>
      </c>
    </row>
    <row r="32" spans="1:2">
      <c r="A32" s="5" t="s">
        <v>95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/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111</cp:lastModifiedBy>
  <dcterms:created xsi:type="dcterms:W3CDTF">2010-01-29T11:10:00Z</dcterms:created>
  <cp:lastPrinted>2020-12-02T02:33:00Z</cp:lastPrinted>
  <dcterms:modified xsi:type="dcterms:W3CDTF">2025-05-22T02:08:09Z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</Properties>
</file>