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80"/>
  </bookViews>
  <sheets>
    <sheet name="第一批衔接资金计划" sheetId="3" r:id="rId1"/>
    <sheet name="项目分类统计表定" sheetId="4" state="hidden" r:id="rId2"/>
  </sheets>
  <definedNames>
    <definedName name="_xlnm._FilterDatabase" localSheetId="0" hidden="1">第一批衔接资金计划!$A$5:$AD$55</definedName>
    <definedName name="_xlnm.Print_Titles" localSheetId="0">第一批衔接资金计划!$3:$5</definedName>
    <definedName name="_xlnm.Print_Area" localSheetId="0">第一批衔接资金计划!$A$1:$X$54</definedName>
  </definedNames>
  <calcPr calcId="144525"/>
</workbook>
</file>

<file path=xl/sharedStrings.xml><?xml version="1.0" encoding="utf-8"?>
<sst xmlns="http://schemas.openxmlformats.org/spreadsheetml/2006/main" count="560" uniqueCount="394">
  <si>
    <t xml:space="preserve"> </t>
  </si>
  <si>
    <t>克州阿克陶县2023年巩固拓展脱贫攻坚成果和乡村振兴项目计划表</t>
  </si>
  <si>
    <t>序号</t>
  </si>
  <si>
    <t>项目库编号(A)</t>
  </si>
  <si>
    <t>年度 (B)</t>
  </si>
  <si>
    <t>项目名称(C)</t>
  </si>
  <si>
    <t>建设性质（新建、续建、改扩建）     (D)</t>
  </si>
  <si>
    <t>建设起至期限(E)</t>
  </si>
  <si>
    <t>建设地点(F)</t>
  </si>
  <si>
    <t>建设任务 (G)</t>
  </si>
  <si>
    <t>责任部门及责任人（K）</t>
  </si>
  <si>
    <r>
      <rPr>
        <b/>
        <sz val="20"/>
        <rFont val="宋体"/>
        <charset val="134"/>
      </rPr>
      <t>建设单位（K</t>
    </r>
    <r>
      <rPr>
        <b/>
        <vertAlign val="subscript"/>
        <sz val="20"/>
        <rFont val="宋体"/>
        <charset val="134"/>
      </rPr>
      <t>1</t>
    </r>
    <r>
      <rPr>
        <b/>
        <sz val="20"/>
        <rFont val="宋体"/>
        <charset val="134"/>
      </rPr>
      <t>)</t>
    </r>
  </si>
  <si>
    <t>到位资金</t>
  </si>
  <si>
    <r>
      <rPr>
        <b/>
        <sz val="20"/>
        <rFont val="宋体"/>
        <charset val="134"/>
      </rPr>
      <t>中央衔接(L</t>
    </r>
    <r>
      <rPr>
        <b/>
        <vertAlign val="subscript"/>
        <sz val="20"/>
        <rFont val="宋体"/>
        <charset val="134"/>
      </rPr>
      <t>1</t>
    </r>
    <r>
      <rPr>
        <b/>
        <sz val="20"/>
        <rFont val="宋体"/>
        <charset val="134"/>
      </rPr>
      <t>)</t>
    </r>
  </si>
  <si>
    <t>中央衔接</t>
  </si>
  <si>
    <r>
      <rPr>
        <b/>
        <sz val="20"/>
        <rFont val="宋体"/>
        <charset val="134"/>
      </rPr>
      <t>自治区巩固拓展脱贫攻坚成果和乡村振兴任务(L</t>
    </r>
    <r>
      <rPr>
        <b/>
        <vertAlign val="subscript"/>
        <sz val="20"/>
        <rFont val="宋体"/>
        <charset val="134"/>
      </rPr>
      <t>2</t>
    </r>
    <r>
      <rPr>
        <b/>
        <sz val="20"/>
        <rFont val="宋体"/>
        <charset val="134"/>
      </rPr>
      <t>)</t>
    </r>
  </si>
  <si>
    <t>自治区以工代赈任务</t>
  </si>
  <si>
    <t>自治区巩固拓展脱贫攻坚成果和乡村振兴任务第二批</t>
  </si>
  <si>
    <r>
      <rPr>
        <b/>
        <sz val="20"/>
        <rFont val="宋体"/>
        <charset val="134"/>
      </rPr>
      <t>其它涉农整合      (L</t>
    </r>
    <r>
      <rPr>
        <b/>
        <vertAlign val="subscript"/>
        <sz val="20"/>
        <rFont val="宋体"/>
        <charset val="134"/>
      </rPr>
      <t>3</t>
    </r>
    <r>
      <rPr>
        <b/>
        <sz val="20"/>
        <rFont val="宋体"/>
        <charset val="134"/>
      </rPr>
      <t>)</t>
    </r>
  </si>
  <si>
    <t>地方政府债券第二批</t>
  </si>
  <si>
    <r>
      <rPr>
        <b/>
        <sz val="20"/>
        <rFont val="宋体"/>
        <charset val="134"/>
      </rPr>
      <t>地、县配套(L</t>
    </r>
    <r>
      <rPr>
        <b/>
        <vertAlign val="subscript"/>
        <sz val="20"/>
        <rFont val="宋体"/>
        <charset val="134"/>
      </rPr>
      <t>5</t>
    </r>
    <r>
      <rPr>
        <b/>
        <sz val="20"/>
        <rFont val="宋体"/>
        <charset val="134"/>
      </rPr>
      <t>)</t>
    </r>
  </si>
  <si>
    <t>州级配套</t>
  </si>
  <si>
    <t>乡村振兴任务</t>
  </si>
  <si>
    <t>乡村振兴任务第二批</t>
  </si>
  <si>
    <t>以工代赈任务</t>
  </si>
  <si>
    <t>少数民族发展任务</t>
  </si>
  <si>
    <t>少数民族发展任务第二批</t>
  </si>
  <si>
    <t>欠发达国有农场巩固提升任务</t>
  </si>
  <si>
    <t>合计</t>
  </si>
  <si>
    <t>AKT23-001-7</t>
  </si>
  <si>
    <t>2023年克州阿克陶县加马铁热克乡赛克孜艾日克村高标准农田建设项目</t>
  </si>
  <si>
    <t>新建</t>
  </si>
  <si>
    <t>2022年10月-2023年3月</t>
  </si>
  <si>
    <t>加马铁热克乡赛克孜艾日克村</t>
  </si>
  <si>
    <t>本工程主要是建设高标准农田3390亩土地，主要建设内容包括三部分，其中，第一部分：土地平整工程，建设内容如下：①土地平整2966亩（含土地平整、开挖疏浚渠道、清废及挖树根运走、田间道、机耕道、林带等土方）土方开挖 36.70万m³，土方回填36.67万m³；激光精平含犁地（各两次）2810亩；②新建33条机耕道总长17270m；路面宽4m，采用 50cm素土夯实，外边坡均为1:1.5；第二部分：水利工程，建设内容如下：新建6条U型防渗斗渠总长2020m；新建2条梯形防渗农渠总长100m；新建26条农渠总长10290m，均为梯形土渠；新建11条斗排碱渠总长5240m；以及配套渠系建筑物 62座（其中：节制分水闸16座、左右分水闸1座、林带单向分水闸10座、农桥11座、19桥渡槽联合建筑4座、农渠涵管桥10座、排渠涵管桥10座）；农渠配套Ф0.6m 预制钢筋砼承插管64m；第三部分：高效节水工程，建设内容如下：高效节水滴灌灌溉面积为2966亩，新建滴灌首部3座，沉砂池3 座，3条沉砂池引水渠共长520m，均为防渗U型渠，以及渠道配套建筑物5座，管理泵房3座，水泵6台，施肥罐3套，过滤器3组，变压器3套，建输电线路1.2km</t>
  </si>
  <si>
    <t>农业农村局</t>
  </si>
  <si>
    <t>AKT23-001-8</t>
  </si>
  <si>
    <t>2023克州阿克陶县加马铁热克乡乌卡买里村、阔纳霍依拉村高标准农田建设项目</t>
  </si>
  <si>
    <t>续建</t>
  </si>
  <si>
    <t>加马铁热克乡乌卡买里村、阔纳霍依拉村</t>
  </si>
  <si>
    <t>1.乌卡买里村界线内本次规划拟建土地平整1380亩（含土地平整、开挖疏浚渠道、清废及挖树根运走、田间道、机耕道、林带等土方）,土方开挖20.28万m³，土方回填20.25万m³；激光精平含耕地面积1200亩；新建27条机耕道总长10600m；新建5条U型防渗斗渠总长4440m，新建2条排碱渠总长650m。该项目区共配套渠系建筑物72座（其中：节制分水闸19座、节制左右分水闸2座、节制分水闸带桥1座、节制分水闸带桥后陡坡3座、节制左右分水闸前带桥1座、林带单向分水闸22座、农渠22座、排渠涵管桥2座）,农渠配套∅0.6m预制钢筋砼承插管80m。滴灌部分共布置3组滴灌系统，其中： de200(0.63MPa) PVC-M管长4450m；分干管：de160(0.63MPa) PVC-M管长5590m，de160(0.63MPa) PVC-M立管长235m；支管：de110(0.4MPa) PE管长14665m；毛管：de16(0.25MPa)长1534666m，管理泵房3座，潜水泵3台，施肥罐3套，过滤器3组（二级过滤器），变压器3套，闸阀井26座，排水井23座，建输电线路0.4km，投资1120.3万元。
2.阔纳霍依拉村主要是建设高标准农田542亩土地，主要建设内容包括三部分，其中，第一部分：土地平整工程，建设内容如下：①土地平整485亩（含土地平整、开挖疏浚渠道、清废及挖树根运走、田间道、机耕道、林带等土方）, 土方开挖4.91万m³，土方回填4.91万m³；激光精平含耕地（各两次）475亩；②新建3条机耕道总长1270m；新建1条田间道总长400m；第二部分：水利工程，建设内容如下：新建1条U型防渗斗渠总长600m；新建2条农渠总长1000m，均为梯形土渠。该项目区共配套渠系建筑物10座（其中：节制分水闸3座、节制分水闸带桥1座、林带单向分水闸4座、农渠2座）,农渠配套∅0.6m 预制钢筋砼承插管12m；第三部分：高效节水工程，建设内容如下：建设首部系统1组，干管 de200(0.63MPa) PVC-M管长357m；分干管：de160(0.63MPa) PVC-MC管长2016m， de160(0.63MPa)PVC-M 立管长64m；支管：de110(0.25MPa) PE 管长5733m；毛管：de16(0.25MPa)长528000m，管理19泵房1 座，潜水泵1台，施肥罐1套，过滤器1组（二级过滤器），变压器（S11-100KVA/10KV）1套，闸阀井4座，排水井4座，建输电线路0.5km，投资300.42万元。（计划总投资1420.72万元，其中：2022年投资1057.016404万元，2023年投资363.703596万元）</t>
  </si>
  <si>
    <t>AKT23-001-10</t>
  </si>
  <si>
    <t>2023年克州阿克陶县加马铁热克乡赛克孜艾日克村（阿拉勒农场）高标准农田建设项目</t>
  </si>
  <si>
    <t>加马铁热克乡赛克孜艾日克村（阿拉勒农场）</t>
  </si>
  <si>
    <t>项目区总规划面积为2780.00亩。其中土地平整总面积 2208.42亩，分为13个地块；新建斗渠1条，总长度2055.00m；新建农渠10条，总长度6981.00m；新建排碱渠5条，总长度 6459.00m；新建田间道路14条，总长为12499.00m，路面宽为4.0m。规划林床135.00亩。 
新建滴灌系统总面积2208.42亩，分为2个滴灌系统（一池两系统），新建滴管系统首部1座（包含沉砂池1座，泵房一座、离心泵2台、过滤器2台、变压器1台及相关配套设备），地埋管道总长为28.66km，PE管材总长为15.46km，滴灌带总长为2453km，阀门井（钢筋砼井）35座，排水井（钢筋砼井）37座。</t>
  </si>
  <si>
    <t>AKT23-001-11</t>
  </si>
  <si>
    <t>2023年克州阿克陶县皮拉勒乡恰尔巴格村高标准农田建设项目</t>
  </si>
  <si>
    <t>皮拉勒乡恰尔巴格村</t>
  </si>
  <si>
    <t>本工程主要是建设高标准农田2090亩土地，主要建设内容包括三部分，其中，第一部分：土地平整工程，建设内容如下：①土地平整1910亩（含土地平整、开挖疏浚渠道、清废及挖树根运走、田间道、机耕道、林带等土方），土方开挖26.73万m³，土方回填26.72万m³；激光精平含犁地（各两次）1680亩；②新建24条机耕道总长17900m；路面宽4m，采用50cm 素土夯实，外边坡均为1:1.5；第二部分：水利工程，建设内容如下：新建2条U型防渗斗渠总长1850m；1条支排渠1345m；11条斗排渠6075m；老排渠清淤1500m；新建12条农渠总长5900m，均为梯形土渠。该项目区共配套渠系建筑物 43座（其中：节制分水闸1座、节制右分水闸带桥2座、节制双向分水闸带双桥渡槽6座、林带单向分水闸14座、农渠5座、入户桥4座、排渠加长涵管桥5座、排渠涵管桥6座）,农渠配套∅0.6m预制钢筋砼承插管60m；第三部分：高效节水工程，建设内容如下：高效节水滴灌灌溉面积为1910亩，建设机井滴灌首部系统3座，干管de250(0.63MPa) PVC-M管长1355m，de200(0.63MPa)PVC-M管长1870m；分干管：de160(0.63MPa) PVC-M管长6460m，de160(0.63MPa)PVC-M立管长210m；支管：de110(0.25MPa)PE 管长19920m；毛管：de16(0.1MPa)长 1518590m，管理泵房3座，潜水泵3台，施肥罐3套，过滤器3 组（二级过滤器），变压器3套，闸阀井15座，检查井10座，排水井13座，建输电线路0.6km</t>
  </si>
  <si>
    <t>AKT23-001-12</t>
  </si>
  <si>
    <t>2023年克州阿克陶县托尔塔依农场尤喀卡霍依拉村高标准农田建设项目</t>
  </si>
  <si>
    <t>托尔塔依农场尤喀卡霍依拉村</t>
  </si>
  <si>
    <t>本工程主要是建设高标准农田1055亩土地，主要建设内容包括三部分，其中，第一部分：土地平整工程，建设内容如下：①土地平整960亩（含土地平整、开挖疏浚渠道、清废及挖树根运走、田间道、机耕道、林带等土方）,土方开挖7.54万m³，土方回填7.53万m³；激光精平含耕地（各两次）832亩；②新建23条机耕道总长10190m，路面宽4m，采用50cm 素土夯实，外边坡均为1:1.5；第二部分：水利工程，建设内容如下：规划新建2条U 型防渗斗渠总长1010m；新建1条梯形斗渠（土渠）长830m，新建1条梯形支渠（土渠）长850m，新建13条农渠（均为梯形土渠）长3360m，新建8条排碱渠总长4130m。共配套渠系建筑物40座（其中：节制分水闸7座、林带单向分水闸7座、节制分水闸带桥5座、节制分水闸带双桥1座、渡槽带双桥1座、农桥7座、排渠涵管桥12座），农渠配套∅0.6m预制钢筋砼承插管60m；第三部分：高效节水工程，建设内容如下：建设机井首部系统1组，沉砂池1座，地表水首部系统1组，干管de315(0.63MPa)PVC-M管长15m，de250(0.63MPa)PVC-M管长1690m；de200(0.63MPa)PVC-M管 长1525m；分干管：de160(0.63MPa)PVC-C管长3240m，de160(0.63MPa)PVC-M 立管长108m；支管：de110(0.25MPa) PE管长9230m；毛管：de16(0.1MPa)长922980m，管理泵房2 座，潜水泵1台，离心泵2台，施肥罐2套，机井水过滤器1组（二级过滤器），地表水过滤器1组（三级过滤器），变压器2套，闸阀井15座，排水井13座，10kv高压输电线路0.8km。</t>
  </si>
  <si>
    <t>AKT23-001-13</t>
  </si>
  <si>
    <t>2023克州阿克陶县恰尔隆镇其克尔铁热克村高标准农田建设项目</t>
  </si>
  <si>
    <t>恰尔隆镇其克尔铁热克村</t>
  </si>
  <si>
    <t>该项目界线内本次拟建土地平整1270亩（含土地平整、开挖疏浚渠道、清废及挖树根运走、激光平地、田间道、机耕道、林带等土方）,土方开挖33.17万m³，土方回填26.76万m³；激光精平含犁地（各两次）1120亩；新建35条机耕道总长15340m；新建1条U型防渗支渠长490m；新建6条U型防渗斗渠总长3660m；新建3条U型沉砂池引水渠总长910m；新建32条农渠总长7860m，均为梯形土渠；新建2条排渠总长1110m；以及配套渠系建筑物64座（其中：节制分水闸6座、节制分水闸带桥26座、左右分水闸带桥3座、林带单向分水闸20座、农桥5座、加长涵管桥1座、农渠涵管桥3座）,农渠配套∅0.6m预制钢筋砼承插管128m。</t>
  </si>
  <si>
    <t>AKT23-001-14</t>
  </si>
  <si>
    <t>2023年克州阿克陶县阿克陶镇巴仁艾日克村高标准农田建设项目</t>
  </si>
  <si>
    <t>阿克陶镇巴仁艾日克村</t>
  </si>
  <si>
    <t>1、水利工程措施（1）渠道和渠系配套建筑物工程新建斗渠（土渠）4条、总长1.1km，新建农渠12条、总长2.2km，新建农排4条、总长0.83km，配套渠系建筑物共21座，其中各类水闸11座，农桥（宽6米）10座。（2）滴灌工程新建滴灌面积415.28亩，新建沉淀池1座，新建滴灌首部1个，新建滴灌系统1个。离心泵1台，变频启动柜1套，80KVA变压器1套；砂石+网式全自动反冲洗过滤器为1套，埋设干管DE250-200PVC-U管道共1960m；铺设分干管DE160PVC-U管道共4292m，铺设排水管及出地管DE90PVC-U管道共1090m，DE90PE80级软管3914m，一次性迷宫式DE16PE滴灌带587100m，管沟开挖土方0.99万m³，管沟机械回填土方0.79万m³，管沟人工回填0.2万m³，镇墩32座，预制钢筋混凝土闸阀井32座，排水井（树脂井）26座，管道穿柏油路1处，管理房1座共计53㎡，10kv高压输电线65m，380v低压配电线100m。新建防渗引水渠10m。2、农业工程措施平整土地415.28亩，（包括土地平整、开挖疏浚松渠道、清废及挖树根运走、极光平整、田间道、机耕道、林带等）；土地平整土方量5.45万m³，表土剥离土方开挖1.4万m³，表土剥离回填土方1.4万m³，新建4米机耕道总长3.28km。</t>
  </si>
  <si>
    <t>AKT23-001-15</t>
  </si>
  <si>
    <t>2023年克州阿克陶县巴仁乡阔洪其村、吐尔村高标准农田建设项目</t>
  </si>
  <si>
    <t>巴仁乡阔洪其村、吐尔村</t>
  </si>
  <si>
    <t>一、巴仁乡阔洪其村:1、土地平整工程部分 本次拟建规划面积为1535.14亩（包括土地平整、开挖疏浚渠道、清废及挖树根运走、激光平地、田间道、机耕道、林带等）耕地进行重新土地整理规划，土地平整土方量37.38万m³，表土剥离土方量16.61万m³。 2、田间道路工程新建27条机耕道13.046km；采用50cm 素土夯实，外边坡均为1:1。3、灌溉与排水工程 （1）渠道和渠系配套建筑物工程新建农渠总长6.882km，新建斗渠1.62km（其中防新建渗渠长度0.548km），均为梯形土渠；配套设施41座，其中各类节制单向分水闸14座、农桥11座、农桥带跌水5座、涵桥1座、涵桥带跌水6座，排水涵桥1座，跌水2座，渡槽1座。 （2）滴灌工程：新建滴灌面积1535.14亩，新建灌溉系统4个，新建滴灌首部4个(3个地下水，1个地表水)。离心泵1台，潜水泵3台，变频启动柜4套，变压器4套；砂石+网式全自动反冲洗过滤器为1套，离心+网式全自动反冲洗过滤器（200m³/h)为3套，埋设干管DE315-160PVC-U管道共18.597km；铺设排水管及出地管DE90PVC-U管道共2.252km，DE90PE80级软管12.364km，一次性迷宫式DE16PE 滴灌带1777.443km，管沟开挖土方 2.79万m³，管沟机械回填土方2.23万m³，管沟人工回填0.56万m³，镇墩127座，闸阀井（树脂）65座，排水井（树脂）50 座，管道穿柏油路6处，管道穿防渗渠5处，管理房4座（彩钢房3座，砖混房1座）。计划投资1120.3万元；
二、巴仁乡吐尔村：1、土地平整工程部分本次拟建规划面积为526.69亩（包括土地平整、开挖疏浚渠道、清废及挖树根运走、激光平地、田间道、机耕道、林带等）耕地进行重新土地整理规划，土地平整土方量10.78万m³，表土剥离土方量16.35万m³。 2、田间道路工程新建15条机耕道5.015km；采用50cm素土夯实，外边坡均为1:1。 3、灌溉与排水工程（1）建农渠总长3.447km，新建斗渠0.433km，均为梯形土渠；配套设施12座，其中各类节制分水闸6座、农桥1座、涵管桥5座。 （2）滴灌工程：新建滴灌面积526.69亩，新建灌溉系统1个，新建滴灌首部1个（地表水），离心泵1台，变频启动柜1套，变压器1 套；砂石+网式全自动反冲洗过滤器为1套，埋设干管DE315-160PVC-U管道共6.152km；铺设排水管及出地管 DE90PVC-U管道共0.798km，DE90PE80级软管4.468km，一次性迷宫式DE16PE滴灌带659.413km，管沟开挖土方8823.1m³，管沟机械回填土方7058.5m³，管沟人工回填1764.6m³，镇墩 35座，闸阀井（树脂）23座，排水井（树脂）20座，管道穿柏油路1处，管道穿防渗渠0处。管理房1座共计53㎡。计划投资578.69万元；</t>
  </si>
  <si>
    <t>AKT23-001-16</t>
  </si>
  <si>
    <t>2023年克州阿克陶县玉麦镇恰格尔村、阿勒吞其村、阿玛希村、库尼萨克村、喀什艾日克热村、库尔巴格村、尤喀克霍依拉村、加依铁热克村、兰干村、霍依拉艾日克村高标准农田建设项目</t>
  </si>
  <si>
    <t>玉麦镇恰格尔村、阿勒吞其村、阿玛希村、库尼萨克村、喀什艾日克热村、库尔巴格村、尤喀克霍依拉村、加依铁热克村、兰干村、霍依拉艾日克村</t>
  </si>
  <si>
    <t>一、恰格尔村:1、水利工程措施（1）渠道和渠系配套建筑物工程新建农渠总长2.49km，新建斗渠0.792km，均为梯形土渠；配套渠系建筑物共28座，其中各类节制单向分水闸15座、农桥13座（含联合农桥）。（2）滴灌工程新建滴灌面积641.65亩，改建机井首部2座，新建滴灌首部2个，新建滴灌系统2个(其中地表水滴灌系统1个、地下水滴灌系统1个)。离心泵1台、潜水泵1台，变频启动柜2套，变压器2套；砂石+网式全自动反冲洗过滤器1套，离心+网式全自动反冲洗过滤器1套，埋设干管DE250-200PVC-U管道共1570m；铺设分干管DE160PVC-U管道共5765m，铺设排水管及出地管DE90PVC-U管道共1166m，DE90PE80级软管5337m，一次性迷宫式DE16PE滴灌带785228m，管沟开挖土方1.21万m³，管沟机械回填土方0.97万m³，管沟人工回填0.24万m³，镇墩35座，预制钢筋混凝土闸阀井34座，排水井（树脂井）24座，管道穿柏油路1处，管理房2座共计68㎡（其中砖混结构管理房53㎡、彩钢结构管理房15㎡），380v低压配电线200m。2、农业工程措施玉麦镇恰格尔村土地平整积641.65亩地（包括土地平整、开挖疏浚渠道、清废及挖树根运走、激光平地、田间道、林带等）。土地平整土方量9.82万m³；表土剥离土方开挖16.4万m³，表土剥离回填土方16.4万m³；新建14条机耕道5.12km。计划投资：578.69万元；
二、阿勒吞其村:1、水利工程措施（1）渠道和渠系配套建筑物工程本项目水利措施有新建斗渠（土渠）2条、总长度1.633km，新建农渠（土渠）10条，总长5.891km；新建农排1条，总长0.765km、清淤斗排1条，总长0.98km；配套渠系建筑物共35座，其中各类水闸11座、农桥15座、涵管桥5座、渡槽1座，排水涵桥3座。（2）滴灌工程新建滴灌面积1374.08亩，新建沉淀池1座，改建机井首部一座，新建滴灌首部2个，新建滴灌系统2个。离心泵1台，潜水泵1台，变频启动柜2套，100KVA变压器2套；砂石+网式全自动反冲洗过滤器为1套，离心+网式全自动反冲洗过滤器1套，埋设干管DE250-200PVC-U管道共3972m；铺设分干管DE160PVC-U管道共12032m，铺设排水管及出地管DE90PVC-U管道共1825m，DE90PE80级软管10360m，一次性迷宫式DE16PE滴灌带1643.87km，管沟开挖土方2.18万m³，管沟机械回填土方1.74万m³，管沟人工回填0.44万m³，镇墩76座，预制钢筋混凝土闸阀井46座，排水井（树脂井）33座，管道穿柏油路2处，管理房2座共计68㎡（其中一座彩钢房15㎡，一座砖混结构53㎡），10kv高压输电线0.2km，380v低压配电0.2km。新建防渗引水渠0.2km。2、农业工程措施本项目农业措施有土地精平面积1227.39亩（包括土地平整、激光平整机精平、浇水、犁地等），土地平整土方量18.72万m³；挖树根、清理垃圾杂物及外运弃土方量0.75万m³；田埂回填土方量0.73万m³；新建4m宽机耕道总长8.84km。计划投资：802万元；
三、阿玛希村:1、水利工程措施（1）渠道和渠系配套建筑物工程新建农渠总长5.1km，新建斗渠2.2km，均为梯形土渠，新建3条排碱渠2.16km；配套渠系建筑物共24座，其中各类节制单向分水闸12座、农桥11座、排水涵桥1座。（2）滴灌工程新建滴灌面积1309.4亩，新建沉淀池1座，新建滴灌首部1个，新建滴灌系统1个。离心泵1台，变频启动柜1套125KVA变压器1套；砂石+网式全自动反冲洗过滤器为1套，埋设干管DE315-200PVC-U管道共2658m；铺设分干管DE160PVC-U管道共9951m，铺设排水管及出地管DE90PVC-U管道共1460m，DE90PE80级软管17843m，一次性迷宫式DE16PE滴灌带2549000m，管沟开挖土方1.87万m³，管沟机械回填土方1.5万m³，管沟人工回填0.37万m³，镇墩52座，预制钢筋混凝土闸阀井37座，排水井（树脂井）29座，管理房1座共计53㎡，10kv高压输电线630m，380v低压配电线100m。新建防渗引水渠10m。2、农业工程措施阿玛希村土地平整积1309.4亩地（包括土地平整、开挖疏浚渠道、清废及挖树根运走、激光平地、田间道、林带等）。土地平整土方量18.98万m³，弃土外运土方5.78万m³；新建1条田间道0.62km、新建11条机耕道7.234km。计划投资：760.93万元；
四、库尼萨克村:1、水利工程措施（1）渠道和渠系配套建筑物工程新建农渠总长1.65km，均为梯形土渠；配套设施7座，其中各类节制单向分水闸5座、盖板农桥2座。（2）滴灌工程新建滴灌面积583.37亩，改建机井首部1座，新建滴灌首部1个，新建滴灌系统1个。潜水泵1台，变频启动柜1套，125KVA变压器1套；离心+网式全自动反冲洗过滤器为1套，埋设干管DE315-200PVC-U管道共1370m；铺设分干管DE160PVC-U管道共4393m，铺设排水管及出地管DE90PVC-U管道共628m，DE90PE80级软管4383m，一次性迷宫式DE16PE滴灌带688757m，管沟开挖土方0.82万m³，管沟机械回填土方0.65万m³，管沟人工回填0.16万m³，镇墩33座，预制钢筋混凝土闸阀井16座，排水井（树脂井）12座，管道穿柏油路1处，管理房1座共计15㎡，380v低压配电线200m。2、农业工程措施玉麦镇库尼萨克村土地平整积583.37亩地（包括土地平整、开挖疏浚渠道、清废及挖树根运走、激光平地、田间道、林带等）。土地平整土方量14.89万m³；新建机耕道0.655km，改建机耕道0.41km；改良土壤培肥面积559.02亩。计划投资：288.74万元；
五、喀什艾日克热村:1、水利工程措施（1）渠道和渠系配套建筑物工程新建农渠总长1.46km，新建斗渠1.34km，均为梯形土渠；配套设施17座，其中各类节制单向分水闸5座、盖板农桥6座、渡槽2座、排水涵管桥4座。（2）滴灌工程新建滴灌面积561.4亩，新建沉淀池1座，改建机井首部一座，新建滴灌首部2个，新建滴灌系统2个。离心泵1台，潜水泵1台，变频启动柜2套，变压器2套（1套100KVA、1套80KVA）；砂石+网式全自动反冲洗过滤器为1套，离心+网式全自动反冲洗过滤器1套，埋设干管DE250-200PVC-U管道共20m；铺设分干管DE160PVC-U管道共6425m，铺设排水管及出地管DE90PVC-U管道共871m，DE90PE80级软管4223m，一次性迷宫式DE16PE滴灌带628889m，管沟开挖土方0.92万m³，管沟机械回填土方0.74万m³，管沟人工回填0.18万m³，镇墩27座，预制钢筋混凝土闸阀井19座，排水井（树脂井）16座，管理房2座共计68㎡（其中彩钢管理房一座15㎡，砖混结构管理房一座53㎡），10kv高压输电线65m，380v低压配电线200m。新建防渗引水渠80m。2、农业工程措施喀什艾日克村土地平整积561.4亩地（包括土地平整、开挖疏浚渠道、清废及挖树根运走、激光平地、田间道、林带等）。土地平整土方量7.4万m³；新建机耕道3.86km。计划投资：358.21万元；
六、库尔巴格村:1、土地平整工程部分：对阿克陶县玉麦镇库尔巴格村共计1520.63亩耕地进行重新土地整理规划。 2、田间道路工程新建2条田间道0.812km；采用40cm素土夯实，20cm砂砾石铺盖层，外边坡均为1:1；新建16条机耕道6.197km；采用50cm素土夯实，外边坡均为1:1。 3、灌溉与排水工程 （1）渠道和渠系配套建筑物工程：库尔巴格村新建农渠总长5.727km，新建斗渠1.320km，均为梯形土渠，清淤2条排碱渠2.040km；配套设施29座，其中各类节制单向分水闸12座、盖板农桥8座、排水涵桥2座，跌水4座。 （2）滴灌工程：新建滴灌面积1520.63亩，新建灌溉系统3个，新建滴灌首部2个（其中1个已建首部），潜水泵1台，离心泵1台，变频启动柜2套，变压器2套；离心+网式全自动反冲洗过滤器为1套，砂石+网式全自动反冲洗过滤器（400m³/h)，埋设干管DE250-160PVC-U管道共16.025km；铺设排水管及出地管DE90PVC-U管道共2.545km，DE90PE80级软10.909km，一次性迷宫式DE16PE滴灌带1518.288km，管沟开挖土方2.66m³，管沟机械回填土方2.13万m³，管沟人工回填0.53万m³，镇墩 100座，闸阀井（树脂）57座，排水井（树脂）41座，管道穿柏油路5处，管道穿防渗渠1处。管理房共2座，1座15㎡(彩钢房），1座53㎡(砖混）。计划投资：940.37万元；
七、尤喀克霍依拉村:本项目界线内规划面积为327.61亩（包括土地平整、开挖疏浚渠道、清废及挖树根运走、激光平地、田间道、机耕道、林带等），土地平整土方量8.29万m³，表土剥离土方量 4.88万m³, 新建11条机耕道2.697km；采用50cm素土夯实，外边坡均为1:1, 新建农渠总长1.839km，新建斗渠0.418km，均为梯形土渠，；配套设施11座，其中各类节制分水闸5座、带跌水农桥4座、涵桥2座计划投资：281.22万元；
八、加依铁热克村、兰干村:（1）水利工程措施 加依铁热克村：新建农渠总长0.817km，均为梯形土渠；配套设施7座，其中各类节制单向分水闸3座、矩形盖板农桥（宽6m）2座、矩形盖板农桥（宽6m）带跌水1座，矩形盖板农桥（宽 6m）带双向分水闸1座。 兰干村：新建农渠总长0.591km，均为梯形土渠；配套设施4座，其中各类节制单向分水闸带跌水1座、矩形盖板农桥（宽6m）2 座、跌水1座。 （2）农业措施加依铁热克村本次拟建规划面积为140.50亩（包括土地平整、开挖疏浚渠道、清废及挖树根运走、激光平地、田间道、机耕道、林带等），土地平整土方量2.467万m³；新建 4m 机耕道总长0.421km；改建4m机耕道0.428km；采用50cm素土夯实，外边坡均为1:1。 兰干村本次拟建规划面积为187.56亩（包括土地平整、开挖疏浚渠道、清废及挖树根运走、激光平地、田间道、机耕道、林带等），土地平整土方量2.304万m³；新建4m机耕道总长1.003km；采用50cm素土夯实，外边坡均为1:1。（3）滴灌工程新建滴灌面积164.36亩，新建灌溉系统2个,已建滴灌系统的连接处连接。铺设分干管DE160PVC-U管道共2.4km，铺设排水管及出地管 DE90PVC-U管道共359m，DE90PE80 级软管1.277km，一次性迷宫式DE16PE滴灌带162.917km，管沟开挖土方3401.1m³，管沟机械回填土方2720.8m³，管沟人工回填680.2 m³，镇墩26座，闸阀井（钢筋混凝土预制井）10座，排水井（树脂）8座，管道穿柏油路2处，项目简介牌2座。计划投资：149.8万元；
九、霍依拉艾日克村:1、水利工程措施（1）渠道和渠系配套建筑物工程新建农渠总长3.32km，新建斗渠1.19km，均为梯形土渠，新建4条农排1.85km；配套渠系建筑物共24，其中各类节制分水闸9座、农桥10座、带跌水农桥2座、排水涵桥3座。（2）滴灌工程新建滴灌面积690.6亩，新建沉淀池1座，新建滴灌首部2个，新建滴灌系统2个。离心泵1台，变频启动柜1套，80KVA变压器1套；砂石+网式全自动反冲洗过滤器为1套，埋设干管DE250-200PVC-U管道共1502m；铺设分干管DE160PVC-U管道共4480m，铺设排水管及出地管DE90PVC-U管道共1120m，DE90PE80级软管3893m，一次性迷宫式DE16PE滴灌带622880m，管沟开挖土方0.94万m³，管沟机械回填土方0.75万m³，管沟人工回填0.19万m³，镇墩38座，预制钢筋混凝土闸阀井23座，排水井（树脂井）19座，管道穿柏油路1处，管理房1座共计53㎡，10kv高压输电线1000m，380v低压配电线100m。新建防渗引水渠10m。2、农业工程措施霍依拉艾日克村土地平整积690.62亩地（包括土地平整、开挖疏浚渠道、清废及挖树根运走、激光平地、田间道、林带等）。土地平整土方量15.19万m³；新建10条机耕道6.13km。计划投资：507.34万元；</t>
  </si>
  <si>
    <t>AKT23-001-17</t>
  </si>
  <si>
    <t>2023年克州阿克陶县喀热开其克乡比纳木村、阔什都维村高标准农田建设项目</t>
  </si>
  <si>
    <t>喀热开其克乡比纳木村、阔什都维村</t>
  </si>
  <si>
    <t>一、水利工程措施（1）渠道和渠系配套建筑物工程新建防渗斗渠1条、长度0.61km，新建斗渠（土渠）1条、总长0.168km，新建农渠14条、总长4.0km，配套渠系建筑物共19座，其中各类水闸14座，农桥5座。（2）滴灌工程新建滴灌面积970.19亩，新建沉淀池1座，新建滴灌首部1个，新建滴灌系统1个。离心泵1台，变频启动柜1套，80KVA变压器1套；砂石+网式全自动反冲洗过滤器为1套，埋设干管DE250-200PVC-U管道共1040m；铺设分干管DE160PVC-U管道共3450m，铺设排水管及出地管DE90PVC-U管道共578m，DE90PE80级软管2850m，一次性迷宫式DE16PE滴灌带464143m，管沟开挖土方0.76万m³，管沟机械回填土方0.61万m³，管沟人工回填0.15万m³，镇墩30、预制钢筋混凝土闸阀井15座，排水井（树脂井）10座，管道穿柏油路5处，管理房1座共计53㎡，10kv高压输电线230m，380v低压配电线100m。新建防渗引水渠30m。二、农业工程措施平整土地970.19亩，（包括土地平整、开挖疏浚松渠道、清废及挖树根运走、极光平整、田间道、机耕道、林带等）；土地平整土方量16.36万m³，新建4米机耕道总长1.97km。</t>
  </si>
  <si>
    <t>AKT23-001-38</t>
  </si>
  <si>
    <t>阿克陶县恰尔隆镇麻扎窝孜村大棚区域提升改造建设项目（示范村）</t>
  </si>
  <si>
    <t>改扩建</t>
  </si>
  <si>
    <t>2023年3月-2023年9月</t>
  </si>
  <si>
    <t>恰尔隆镇麻扎窝孜村</t>
  </si>
  <si>
    <t>一是修缮大棚。将大棚的耳房、外墙进行粉刷，耳房房顶全部换成彩钢房房顶，后墙的木块围栏全部进行更换，更换为保温彩钢板材质，；二是采购棉被。将398座大棚的棉被全部更换，每座25条棉被（长11米，宽度3米，重量每平方米不少于2.5公斤，共5层，上下两层用无纺布，内填充棉芯含三层防水膜，顶部固定棉被用扣眼6个，棉被用21道线衍缝合成，顶底部2头都用2道线衍缝，两边用5公分粘扣连接），预计投入600万元；三是购置大棚门。大棚的398座大棚的门门统一购置更换。四是人居环境整治打造采摘示范街，</t>
  </si>
  <si>
    <t>恰尔隆镇</t>
  </si>
  <si>
    <t>AKT23-010-14</t>
  </si>
  <si>
    <t>阿克陶县克孜勒陶镇丝路佳苑养殖示范基地（二期）建设项目</t>
  </si>
  <si>
    <t>2023年3月-2023年10月</t>
  </si>
  <si>
    <t>克孜勒陶镇丝路佳苑</t>
  </si>
  <si>
    <t>新建棚圈20座均为地上1层混凝土结构+镀锌铝镁钢合金屋面，每座建筑面积为500㎡；2.配套建设室外附属工程。主要包括室外场地硬化、给排水、供电、消防管网以及药浴池、青贮窖等工程。</t>
  </si>
  <si>
    <t>克孜勒陶镇</t>
  </si>
  <si>
    <t>AKT23-025-5</t>
  </si>
  <si>
    <t>阿克陶县奶业基地</t>
  </si>
  <si>
    <t>皮拉勒乡依也勒干村</t>
  </si>
  <si>
    <t>养牛生产区建筑面积55140.08平方米，以及配套附属设施（包括粪便处理、供水、排水、供电、水井、道路、地泵房、围墙、厂区配套地面硬化、“三通一平”工程等；设备采购喂养设备、原奶生产与运输设备、牛群是生产管理类设备、牛舍内主要养殖设备、能源动力设备、粪污处理设备等），政府投资11200万元；(2023年投资9000万元，2024年投资2200万元)购买优质高产奶牛3000头（企业投资7800万元）</t>
  </si>
  <si>
    <t>畜牧兽医局</t>
  </si>
  <si>
    <t>AKT23-025-6</t>
  </si>
  <si>
    <t>乳鸽产业示范基地建设（三期）项目</t>
  </si>
  <si>
    <t>玉麦镇加依铁热克村</t>
  </si>
  <si>
    <t>项目总投资8410万元（政府投资5000万元，企业投资3410万元），其中：政府投入资金5000万元；新建30栋鸽舍及配套设施、每座840平方米，投资2600万元；30栋圈舍鸽舍自动喂养设备、鸽笼设备30套，投资900万元；采购种鸽30万羽,每羽政府投资50元，合计投资1500万元（2022年第一批投资建设鸽舍及配套设施，投资2600万元，第二批投资2400万元，主要包括采购种鸽30万羽，投资1500万元，鸽笼设备900万元）。（2022投资2600万元，2023年投资2400万元）
企业投资3410万元：采购种鸽30万羽,每羽企业投资70元，合计投资2100万元；建设5座70米飞棚，每座预计投资50万元，预计总投资250万元；建设1400平方米厂房，预计投资金额为280万元，采购屠宰设备，每小时屠宰量达到5000羽，预计投资330万元，建设10t速冻冷库，预计投资100万元，建设管理用房，预计投资300万元，建设30t原料储备库，预计投资50万元。</t>
  </si>
  <si>
    <t>AKT23-002-1</t>
  </si>
  <si>
    <t>克州阿克陶县现代农业产业园畜牧园区基础设施建设项目</t>
  </si>
  <si>
    <t>现代农业产业园区</t>
  </si>
  <si>
    <t>肉牛养殖1.25万头，建设高标准牛舍9万平方米，并配套现代养殖设备，预计投资1.5亿元；肉牛投放优良品种西门塔尔牛与安格斯牛，预计投资1.2亿元；生物饲料加工厂预计投资2000万元；有机肥加工厂预计投资3000万元；国外先进技术次亚小分子消毒剂工厂，预计投资500万元。畜牧园区内道路水电管网预计投资2000万元，预计总投资34500万元。政府投资22500万元（2023年投资16500万元，2024年投资6000万元），企业投资12000万元。</t>
  </si>
  <si>
    <t>AKT23-0011-2</t>
  </si>
  <si>
    <t>阿克陶县恰尔隆镇麻扎窝孜村养殖区域提升改造建设项目（示范村）</t>
  </si>
  <si>
    <t>一是在昆仑佳苑集中畜牧养殖区建设一座200立方的堆粪场，堆粪场采用半地下式，地面0.5米，地下1.5米，设有进出粪口，要求两个单元，一个单元100立方，可做到交替使用，有水泥钢筋底，厚度不少于15CM,四周砖墙（三七墙）或（钢筋混凝土厚度不少于20CM),并进行防水处理，底部留有渗沥液排出口，设置一个防渗坑20立方米，存放渗沥液，堆粪场上覆防雨盖，将畜牧粪便处理为化肥，可以循环利用，计划投入资金200万元。二是对养殖区内地面进行平整，铺设石子路。</t>
  </si>
  <si>
    <t>AKT23-008-1</t>
  </si>
  <si>
    <t>2023年阿克陶县托尔塔依农场蜂蜜养殖建设项目</t>
  </si>
  <si>
    <t>2023年3月至2023年6月</t>
  </si>
  <si>
    <t>托尔塔依农场管理服务中心</t>
  </si>
  <si>
    <t>1.建设550平方米彩钢厂房，建设500平方米百万级无尘车间（彩钢板、门、环氧地坪、风淋门、空气净化器、紫光消毒灯、净化岩棉板、通风管材、净化灯）。2.100-300L全自动蜂蜜加工生产线一套：内涵（1）融蜜槽（RMC-4型）1台、（2）输送泵（2T/时）1台、（3）蜂蜜浓缩一体机（50L）1台、（4）转子泵（25型）1台、（5）伺服活塞式灌装机（2头）1台、（6）伺服抓旋式旋盖机（定制）1套、（7）灯检（1台）、（8）铝箔封口机（飞行式）1台、（9）自动贴标机（圆瓶）1台、（10）自动喷码机（油墨式）1台、（11）输送带（8米）1套、（12）工作台（800*1500mm）1张、（13）空压机（5.5KW）1台、（14）输送泵（2T/时）1台、（15）自动包装机（240型）1台。3.蜜蜂100箱：（1）峰种：中华蜜蜂；（2）蜂箱材质为：木质，规格长41cm、宽51cm、高26cm。</t>
  </si>
  <si>
    <t>托尔塔依农场</t>
  </si>
  <si>
    <t>AKT23-0012-1</t>
  </si>
  <si>
    <t>阿克陶县2023年度特色林果提质增效项目</t>
  </si>
  <si>
    <t>2023年1月-2023年10月</t>
  </si>
  <si>
    <t>巴仁乡、加马铁力克乡、玉麦镇、皮拉勒乡、喀热开其克乡、阿克陶镇、塔尔乡</t>
  </si>
  <si>
    <t>计划对各乡镇种植的4.7万亩特色林果进行病虫害防治，包括购置药品、发放劳务费。2、计划对全县共计11450亩特色林果示范园进行施成品有机肥，包括购置成品有机肥及发放劳务费。3、计划对11450亩特色林果示范园进行修剪和清理。</t>
  </si>
  <si>
    <t>自然资源局</t>
  </si>
  <si>
    <t>AKT23-002-2</t>
  </si>
  <si>
    <t>阿克陶县现代农业产业园设施农业园区建设项目</t>
  </si>
  <si>
    <t>建设300个智能化温室大棚，包括优质牧草种苗培育、蕈菌种植、特色中草药种苗培育、特色林果栽培等，大棚建设、改土、设备等预计投资2.5亿元，配套菌棒培菌生产车间及设备、植物组培室等投资4500万元，园区道路水电管网2000万元，预计总投资3.15亿元。政府投资3.15亿元。</t>
  </si>
  <si>
    <t>AKT23-023-2</t>
  </si>
  <si>
    <t>阿克陶县冷链物流基础设施建设项目</t>
  </si>
  <si>
    <t>阿克陶镇英其开艾日克村</t>
  </si>
  <si>
    <t>该项目占地面积约200亩，本项目共投资25000万元，分两期实施，一期实施投资14000万元，申请债券资金1亿元，建设内容包括钢结构气调保鲜库10栋，单栋气调保鲜库建筑面积2186.12平方米，总建筑面积21861.20平方米，单栋气调保鲜库仓储量2000吨，总仓储量2.0万吨。钢结构氨制冷低温速冻库5栋，单栋氨制冷低温速冻库建筑面积2186.12平方米，总建筑面积10930.60平方米，单栋氨制冷低温 速冻库仓储2000 吨，总仓储量1.0万吨。冷链停车棚1栋，总建筑面积1000平方米，停车位50个。2023年乡村振兴衔接补助资金安排4000万元,建设内容包括钢结构气调保鲜库2栋，单栋气调保鲜库建筑面积2186.12平方米，，单栋气调保鲜库仓储量2000吨，总仓储量0.4万吨。钢结构氨制冷低温速冻库2栋，单栋氨制冷低温速冻库建筑面积2186.12平方米，单栋氨制冷低温 速冻库仓储2000 吨，总仓储量0.4万吨。冷链停车棚1栋，总建筑面积1000平方米，停车位50个。</t>
  </si>
  <si>
    <t>AKT23-023-3</t>
  </si>
  <si>
    <t>阿克陶县恰尔隆镇基础设施配套建设项目</t>
  </si>
  <si>
    <t>主要建设五通一平、消防管线、消防水池、道路硬化等其他基础设施。新建消防水池 1 栋，总建筑面积 335.81 ㎡，有效储水容积为 700m³，地上 1 层、地下 1 层框架结构；建设室外道路硬化、路缘石、给水管线、排水管线、消防管线、供电管线等附属设施。（2022年投资5600万元，2023年投资3400万元）</t>
  </si>
  <si>
    <t>AKT23-030-2</t>
  </si>
  <si>
    <t>阿克陶县物资回收再利用项目</t>
  </si>
  <si>
    <t>玉麦镇阿勒吞其村</t>
  </si>
  <si>
    <t>物资回收再利用项目分别为：2022年一期（计划投资5000万元）和2023年二期（计划投资5000万元）。
一期2022年建设内容及投资为5000万元：滴灌车间（丙类）2177.86㎡投资247.98万元；地膜、棚膜车间2177.86㎡，投资247.98万元；再生资源回收（11#厂房）3088.86㎡，投资362.86万元；综合管理用房1774.32㎡，投资372.52万元；1#值班室1132.74㎡，投资328.75万元；室外硬化及路沿石工程57000㎡，投资1054.56万元；围墙及大门4864.15㎡，投资225.47万元；给水工程4000m，投资93.36万元；排水1500m，投资41.46万元；消防工程3000m，投资75.77万元；电气工程20221.48m，投资398.58万元；污水处理站投资69.34万元；消防水池泵房投资212.64万元，20t地磅投资2.77万元；设备采购900万元，工程设计费155.96万元，环评费12万元，勘界和地形测绘费6.6万元，可研和初步设计费98万元，地勘费24万元，监理费45万元，水土保持费16万元，全过程造价咨询费8.4万元。
二期2023年建设内容及投资为5000万元：再生资源回收（纸箱加工3#）2177.86㎡，投资247.98万元；4-10#厂房6365.38㎡，投资820.06万元；2#值班室457.74㎡，投资133.56万元；室外硬化及路沿石工程48566.56㎡，投资898.53万元；围墙及大门1000m，投资46.35万元；给水工程614m，投资14.34万元；排水582m，投资49.59万元；消防工程605m，投资15.28万元；电气工程20221.48m，投资169.46万元；设备采购1450万元；工程设计费27.52万元，监理费45万元，全过程造价咨询费12.6万元；预备费470.42万元，其他工程费599.31万元。</t>
  </si>
  <si>
    <t>供销社</t>
  </si>
  <si>
    <t>AKT23-036-1</t>
  </si>
  <si>
    <t>小额信贷</t>
  </si>
  <si>
    <t>2023年1月-2023年12月</t>
  </si>
  <si>
    <t>阿克陶县</t>
  </si>
  <si>
    <t>2023年脱贫人口小额信贷款贴息，涉及12个乡镇，涉及6129户，预计贷款金额18387万元，计划投资890万元</t>
  </si>
  <si>
    <t>财政局</t>
  </si>
  <si>
    <t>AKT23-041-1</t>
  </si>
  <si>
    <t>阿克陶县农村公路路管员、护路员养护项目</t>
  </si>
  <si>
    <t>1、巴仁乡聘用220名易返贫脱贫监测户和易致贫边缘户，2022年计划投资264万；
2、皮拉勒乡聘用300名易返贫脱贫监测户和易致贫边缘户，2022年计划投资360万；
3、玉麦镇聘用200名易返贫脱贫监测户和易致贫边缘户，2022年计划投资240万；
4、阿克陶镇聘用91名易返贫脱贫监测户和易致贫边缘户，2022年计划投资109.2万；                                                                                                                                                                                5、奥依塔克镇聘用30名易返贫脱贫监测户和易致贫边缘户，2022年计划投资36万；
6、布伦口乡聘用15名易返贫脱贫监测户和易致贫边缘户，2022年计划投资18万；
7、加马铁热克乡聘用20名易返贫脱贫监测户和易致贫边缘户，2022年计划投资24万；
8、喀热开其克乡聘用10名易返贫脱贫监测户和易致贫边缘户2022年计划投资12万；
9、木吉乡聘用10名易返贫脱贫监测户和易致贫边缘户，2022年计划投资12万；
10、恰尔隆镇聘用50名易返贫脱贫监测户和易致贫边缘户，2022年计划投资60万；
11、塔尔乡聘用10名易返贫脱贫监测户和易致贫边缘户，2022年计划投资12万；
12、克孜勒陶镇聘用44名易返贫脱贫监测户和易致贫边缘户,2022年计划投入52.8万元。</t>
  </si>
  <si>
    <t>交通运输局</t>
  </si>
  <si>
    <t>AKT23-039-1</t>
  </si>
  <si>
    <t>阿克陶县阿克达拉牧场阔克图窝孜村、阿克达拉村饮水安全水源工程提升改造及配套设施项目</t>
  </si>
  <si>
    <t>改建</t>
  </si>
  <si>
    <t>阿克达拉牧场阿克达拉村、阔克图窝孜村</t>
  </si>
  <si>
    <t>1.阔克图窝孜村农村饮水安全水源工程提升改造工程输水管道4.57公里（100级PE管DN90mm、1.6Mpa），新建渗水管集水区+截渗墙1处、检查排水及进排气阀井6座、50m³集水池1座、150m³高位蓄水池1座、管道穿康阔勒河河道1处（1+430处、75m）、管道穿通村柏油路1处（8m）、水源地保护3处、里程碑5座，里程桩44座及配套防洪设施。管线布置在康阔勒河右侧阔克图窝孜村同村柏油路内侧，管道埋设深度2.5m。2.阿克达拉村农村饮水安全水源工程提升改造工程输水管道4.87㎞，（100级PE管DN110mm、1.6Mpa），检查排水及进排气阀井7座、150m³高位蓄水池1座、管道穿琼铁热克沟河道1处（110m）、水源地保护3处，里程碑5座、里程桩49座及配套防洪设施。管线布置在康阔勒河支流琼铁热克沟左侧阿克达拉村农村机耕道内侧，管道埋设深度2.5m。</t>
  </si>
  <si>
    <t>水利局</t>
  </si>
  <si>
    <t>AKT23-039-2</t>
  </si>
  <si>
    <t>阿克陶县克孜勒陶镇供水管网水毁修复工程</t>
  </si>
  <si>
    <t>克孜勒陶镇乌尓都隆窝孜村、喀尔乌勒村</t>
  </si>
  <si>
    <t>1.克孜勒陶镇供水主管网克孜勒陶镇供水主管网项目改建输水主干管10.96㎞（100级PE管DN160mm，1.6Mpa），改建18m³集水池1座，改建18m³减压池6座、改建减压池前闸阀井6座、检查排水及进排气阀井池6座、改建减压池前闸阀井6座、检查排水及进排气阀井10座、管道穿6m柏油路1处、管道穿山前冲洪沟13处（474m）、镇墩110座，水源地保护2处、备用水源机井1眼、里程碑11座、里程桩110座及配套防洪设施，管线布置在依格孜牙河支流左侧艾杰克村通村柏油路内侧。2.乌尔都隆窝孜村三小队供水管网项目改建输水管道1.1㎞（100级，DN90mm、1.6Mpa），检查排水及进排气阀井2座、管道穿依格孜牙河河道1处（260m）、水源地保护1处、里程碑1座、里程桩11座及配套防洪设施。</t>
  </si>
  <si>
    <t>AKT23-039-3</t>
  </si>
  <si>
    <t>阿克陶县2023年布伦口乡盖孜村农村饮水安全水源工程提升改造工程</t>
  </si>
  <si>
    <t>布伦口乡盖孜村</t>
  </si>
  <si>
    <t>盖孜村农村饮水安全水源工程提升改造工程输水管道16.93㎞（100级PE管DN160mm、16Mpa），前端新建18m³集泉池1座、0+030处新建150m³高位蓄水池1座、沿线新建18m³减压池12座、新建减压池前闸阀井12座、检查排水及进排气阀井12座、水源地保护15处、里程碑17座、里程桩170座及配套防洪设施，管线布置在穷塔什沟牧道内侧，管道埋设深度2.5m。</t>
  </si>
  <si>
    <t>AKT23-040-1</t>
  </si>
  <si>
    <t>阿克陶县阿克陶镇奥达艾日克村示范村打造项目</t>
  </si>
  <si>
    <t>阿克陶镇奥达艾日克村</t>
  </si>
  <si>
    <t>阿克陶镇奥达艾日克村道理提升改造8公里，新建硬化道路4公里，修筑护坡3公里等其他公共服务设施，新建村民休息点10处；地面硬化、砂砾路面、屋前屋后提升改造，等相关附属设施；新建排水管网18公里，其中主排水管网10公里，入户排水管网8公里。计划投资3000万元。</t>
  </si>
  <si>
    <t>阿克陶镇</t>
  </si>
  <si>
    <t>AKT23-040-3</t>
  </si>
  <si>
    <t>阿克陶县加马铁热克乡乌卡买里村乡村振兴示范村打造项目</t>
  </si>
  <si>
    <t>加马铁热克乡乌卡买里村</t>
  </si>
  <si>
    <t>对乌卡买里村农户房前屋后、道路进行提升改造9.8km、地面硬化20000㎡、土地复垦300亩、机耕道修建5km，新建污水管网15km及配套附属设施，新建水渠1km及配套附属设施建设。</t>
  </si>
  <si>
    <t>加马铁热克乡</t>
  </si>
  <si>
    <t>AKT23-040-11</t>
  </si>
  <si>
    <t>阿克陶县恰尔隆镇麻扎窝孜村昆仑佳苑提升改造建设项目（示范村）</t>
  </si>
  <si>
    <t>一是对昆仑佳苑绿化区灌溉系统进行提升，对绿化区进行补种；二是新建5处垃圾褚存房；三是对社区院内公共基础设施进行维修完善。四是建设垃圾中转站。将大棚区和羊圈区域各建设占地100平方米的垃圾中转站，处理好大棚和羊圈区域的垃圾。</t>
  </si>
  <si>
    <t>AKT23-040-5</t>
  </si>
  <si>
    <t>塔尔乡牧区巴格艾格孜村环境整治项目（以工代赈）</t>
  </si>
  <si>
    <t>塔尔乡巴格艾格孜村</t>
  </si>
  <si>
    <t>五号桥景区人居环境整体整治，对五号桥内6公里水渠改造成景观水渠，并在三处修建供游客休息，观赏、玩水的鹅卵石阶梯；二是补修5公里仿古围墙；三是对五号桥内19户人家房前屋后进行三区分离整治，修建院墙步道；四是对五号桥居民区改造成鹅卵石旅游步道。</t>
  </si>
  <si>
    <t>塔尔乡</t>
  </si>
  <si>
    <t>AKT23-040-6</t>
  </si>
  <si>
    <t>奥依塔克镇奥依塔克村环境卫生综合整治项目（以工代赈）</t>
  </si>
  <si>
    <t>奥依塔克镇奥依塔克村</t>
  </si>
  <si>
    <t>在奥依塔克镇奥依塔克村克州冰川公园景区沿线沿线实施环境整治工程，对景区沿线路面平整，沟渠修复，林带修整，配套围栏、人行道等设施没计划投资390万元。</t>
  </si>
  <si>
    <t>奥依塔克镇</t>
  </si>
  <si>
    <t>AKT23-040-7</t>
  </si>
  <si>
    <t>阔洪其村、吐尔村、库木村人居环境整治项目（以工代赈）</t>
  </si>
  <si>
    <t>巴仁乡阔洪其村、吐尔村、库木村</t>
  </si>
  <si>
    <t>根据美丽乡村建设要求，对巴仁乡阔洪其村、吐尔村、库木村8公里主干道沿路进行整治，主要建设内容：建设人行道和入户农桥，安装路沿石，修复和拓宽路面等工程</t>
  </si>
  <si>
    <t>巴仁乡</t>
  </si>
  <si>
    <t>AKT23-040-8</t>
  </si>
  <si>
    <t>墩巴格村、也勒干村、古勒巴格村主干道环境整治项目（以工代赈）</t>
  </si>
  <si>
    <t>巴仁乡墩巴格村、也勒干村、古勒巴格村</t>
  </si>
  <si>
    <t>根据美丽乡村建设要求，对巴仁乡墩巴格村、也勒干村、古勒巴格村8公里主干道沿路进行整治，主要建设内容：建设人行道和入户农桥，安装路沿石，修复和拓宽路面等工程。</t>
  </si>
  <si>
    <t>AKT23-040-9</t>
  </si>
  <si>
    <t>阿克陶县阿克陶镇拱拜提艾日克村示范街打造项目（以工代振）</t>
  </si>
  <si>
    <t>阿克陶镇拱拜提艾日克村</t>
  </si>
  <si>
    <t>新建硬化道路1公里；道路提升改造6公里；维修改造水渠3公里。</t>
  </si>
  <si>
    <t>AKT23-040-10</t>
  </si>
  <si>
    <t>阿克陶县阿克陶镇央其买里村示范街打造项目（以工代振）</t>
  </si>
  <si>
    <t>阿克陶镇央其买里村</t>
  </si>
  <si>
    <t>新建硬化道路1公里；地面硬化3500平方米；道路提升改造4公里。</t>
  </si>
  <si>
    <t>AKT23-003-1</t>
  </si>
  <si>
    <t>雨露计划</t>
  </si>
  <si>
    <t>对已脱贫户（含监测户）家庭子女接受中等、高等职业教育(中等职业教育包括全日制普通中专、成人中专、职业高中，技工院校、高等职业教育包括全日制普通大专、高职院校、技师学院等）的再籍在读全日制学生进行补助，计划6000人，补助标准每生3000元。</t>
  </si>
  <si>
    <t>教育局</t>
  </si>
  <si>
    <t>AKT23-037</t>
  </si>
  <si>
    <t>低氟砖茶采购建设项目</t>
  </si>
  <si>
    <t>2023年3月-2023年8月</t>
  </si>
  <si>
    <t>计划为全县“三类户”6900余户2.89万人购买低氟砖茶，按照每户3公斤，每公斤35元，共投入资金72.45万元。</t>
  </si>
  <si>
    <t>民宗局</t>
  </si>
  <si>
    <t>AKT23-0012-2</t>
  </si>
  <si>
    <t>杏子产业基地配套附属工程建设项目</t>
  </si>
  <si>
    <t>2023年5月-2023年10月</t>
  </si>
  <si>
    <t>巴仁乡吐尓村、库木村；玉麦镇恰格尔村</t>
  </si>
  <si>
    <t>一、计划为巴仁乡吐尓村和库木村共计4700亩特色林果基地安装铁丝网围栏15公里，计划投资180万元。
二、在玉麦镇恰格尔村实施杏子产业配套设施，本工程总投资估算478.82万元
1.开挖永久水井3口，每口机井单价为58.3万元，合计投资为174.9万元。
2.建设围栏10040m，每米单价为136元，合计投资为136.5万元（其中500亩示范基地围栏2992m、1500亩基地围栏7048m）。
3.安装250KVA变压器3台，每台单价为9.9万元，小计投资为29.7万元；变压器线路3.2KM，每公里单价为22.6万元，小计投资为72.32万元；变压器及线路合计投资为102.02万元。
4.修建管理房160㎡，新建临时工程道路3.1公里，每公里单价为5.7万元，合计投资为65.4万元。</t>
  </si>
  <si>
    <t>巴仁乡、供销社</t>
  </si>
  <si>
    <t>AKT23-038-1</t>
  </si>
  <si>
    <t>资源路建设</t>
  </si>
  <si>
    <t>巴仁乡阔洪其村</t>
  </si>
  <si>
    <t>新建三级公路10.26公里，路基路面宽度8.5m/8.0m,设计时速40km/h,含路基、路面、桥涵及其他附属设施。</t>
  </si>
  <si>
    <t>AKT23-038-4</t>
  </si>
  <si>
    <t>村级道路建设项目</t>
  </si>
  <si>
    <t>加马铁热克乡赛克孜艾日克村、巴格拉村、乌卡买里村、喀什博依村、阔拉霍依拉村</t>
  </si>
  <si>
    <t>新建硬化道路（沥青/混凝土路面）10公里,路基宽度4-6.5m,路面宽度3.5-6m,设计速度20km/h，含路基、路面、桥涵及其他附属设施。</t>
  </si>
  <si>
    <t>AKT23-038-8</t>
  </si>
  <si>
    <t>2023年7月-2023年11月</t>
  </si>
  <si>
    <t>新建硬化道路（沥青/混凝土路面）10.442公里,路基宽度4-6.5m,路面宽度3.5-6m,设计速度20km/h，含路基、路面、桥涵及其他附属设施。</t>
  </si>
  <si>
    <t>AKT23-001-40</t>
  </si>
  <si>
    <t>阿克陶县加马铁热克乡赛克孜艾日克村产业项目-合作社建设项目</t>
  </si>
  <si>
    <t>2023年8月-2023年11月</t>
  </si>
  <si>
    <t>结合本村资源优势用于发展特色种植、养殖、土地流转、经营等农业产业发展，受益用于壮大村集体经济收入。</t>
  </si>
  <si>
    <t>AKT23-006-16</t>
  </si>
  <si>
    <t>玉麦镇比力克其村门面房建设项目</t>
  </si>
  <si>
    <t>玉麦镇比力克其村</t>
  </si>
  <si>
    <t>比力克其村新建10间门面房，每间40平方米，共400平方米，计划投资101万元，资产归村集体所有，收益用于壮大村集体经济收入。</t>
  </si>
  <si>
    <t>玉麦镇</t>
  </si>
  <si>
    <t>AKT23-006-17</t>
  </si>
  <si>
    <t>克孜勒陶镇托运都克村育肥羊采购项目</t>
  </si>
  <si>
    <t>克孜勒陶镇托运都克村</t>
  </si>
  <si>
    <t>购买价值101万元的萨福克杜泊串（杂交肉串）羊1100只，4-5月岁龄，每只23公斤以上，健康无疾病。</t>
  </si>
  <si>
    <t>AKT23-006-18</t>
  </si>
  <si>
    <t>克孜勒陶镇别勒迪尔村柯尔克孜羊采购项目</t>
  </si>
  <si>
    <t>克孜勒陶镇别勒迪尔村</t>
  </si>
  <si>
    <t>购买价值101万元的柯尔克孜母羊670只，2-3年岁龄，每只35公斤以上，健康无疾病。</t>
  </si>
  <si>
    <t>AKT23-015-1</t>
  </si>
  <si>
    <t>阿克达拉牧场管理服务中心阔克图窝孜村壮大村集体经济（牦牛采购）项目</t>
  </si>
  <si>
    <t>阿克达拉牧场管理服务中心阔克图窝孜村</t>
  </si>
  <si>
    <t>计划投资101万元，采购牦牛123头，其中：公牦牛12头（4-6岁，体重220公斤以上），每头约1万元，大约投资12万元，母牦牛111头（3.5-5岁，体重180公斤以上），每头约8018元，大约投资89万元。资产归阔克图窝孜村所有，以租赁的方式租给有资质的企业、合作社或牧民，收益用于壮大村集体经济。</t>
  </si>
  <si>
    <t>阿克达拉牧场管理服务中心</t>
  </si>
  <si>
    <t>AKT23-016-1</t>
  </si>
  <si>
    <t>2023年阿克陶县皮拉勒乡托格其村扶持和发展壮大村级集体经济项目</t>
  </si>
  <si>
    <t>皮拉勒乡托格其村</t>
  </si>
  <si>
    <t>在皮拉勒乡农业产业园区内，利用原有厂房改扩建为乳制品作坊，厂房内改扩建冷库一座50平方米、无尘生产车间200平方米、采购乳制品生产设备一批，以及其他附属设施，投资101万元。</t>
  </si>
  <si>
    <t>皮拉勒乡</t>
  </si>
  <si>
    <t>AKT23-017-1</t>
  </si>
  <si>
    <t>巴仁乡克孜勒吾斯塘村、克孜勒巴依拉克村、库木村饲草料棚建设项目</t>
  </si>
  <si>
    <t>巴仁乡克孜勒吾斯塘村、克孜勒巴依拉克村、库木村</t>
  </si>
  <si>
    <t>巴仁乡克孜勒吾斯塘村、克孜勒巴依拉克村、库木村饲草料棚建设项目，主要建设内容为：建设饲草料棚3座，预计3000平方米，钢架结构，并配套水、电、围墙、地面硬化等附属设施。建成后出租，租金用于壮大克孜勒吾斯塘村、克孜勒巴依拉克村、库木村村集体经济，且综合收益率不低于8%，总投资307万(其中库木村投资101万元、克孜勒吾斯塘村投资103万元、克孜勒巴依拉克村投资103万元)。</t>
  </si>
  <si>
    <t>克州***县（市）巩固拓展脱贫攻坚成果和乡村振兴项目库分类统计表（标准格式）</t>
  </si>
  <si>
    <t>项目类别</t>
  </si>
  <si>
    <t>项目个数</t>
  </si>
  <si>
    <t>建设规模</t>
  </si>
  <si>
    <t>资金规模</t>
  </si>
  <si>
    <t>单位</t>
  </si>
  <si>
    <t>规模</t>
  </si>
  <si>
    <t>万元</t>
  </si>
  <si>
    <t>占报备批次资金比例（%）</t>
  </si>
  <si>
    <t>一</t>
  </si>
  <si>
    <t>产业发展</t>
  </si>
  <si>
    <t>三</t>
  </si>
  <si>
    <t>乡村建设行动</t>
  </si>
  <si>
    <t>（一）</t>
  </si>
  <si>
    <t>生产项目</t>
  </si>
  <si>
    <t>农村基础设施</t>
  </si>
  <si>
    <t>种植业基地</t>
  </si>
  <si>
    <t>村庄规划编制（含修编）</t>
  </si>
  <si>
    <t>(1)</t>
  </si>
  <si>
    <t>常规定植</t>
  </si>
  <si>
    <t>农村道路（通村、通户路）</t>
  </si>
  <si>
    <t>(2)</t>
  </si>
  <si>
    <t>种植业基地建设</t>
  </si>
  <si>
    <t>产业路、资源路、旅游路建设</t>
  </si>
  <si>
    <t>养殖业基地</t>
  </si>
  <si>
    <t>农村供水保障设施建设</t>
  </si>
  <si>
    <t>畜禽养殖</t>
  </si>
  <si>
    <t>农村电网（通生产、生活用电、提高综合电压和供电可靠性）</t>
  </si>
  <si>
    <t>特色养殖</t>
  </si>
  <si>
    <t>数字乡村（信息通信基础设施建设、数字化、智能化建设等）</t>
  </si>
  <si>
    <t>(3)</t>
  </si>
  <si>
    <t>畜禽圈舍</t>
  </si>
  <si>
    <t>农村清洁能源设施（燃气、户用光伏、风电、水电、农村生物质能源、北方地区清洁取暖等）</t>
  </si>
  <si>
    <t>(4)</t>
  </si>
  <si>
    <t>防疫和良种项目</t>
  </si>
  <si>
    <t>农业农村基础设施中长期贷款贴息</t>
  </si>
  <si>
    <t>水产养殖业发展</t>
  </si>
  <si>
    <t>其他</t>
  </si>
  <si>
    <t>林草基地建设</t>
  </si>
  <si>
    <t>（二）</t>
  </si>
  <si>
    <t>人居环境整治</t>
  </si>
  <si>
    <t>林果嫁接</t>
  </si>
  <si>
    <t>农村卫生厕所改造（户用、公共厕所）</t>
  </si>
  <si>
    <t>林果提质增效</t>
  </si>
  <si>
    <t>农村污水治理</t>
  </si>
  <si>
    <t>饲草料地</t>
  </si>
  <si>
    <t>农村垃圾治理</t>
  </si>
  <si>
    <t>小型饲料加工（设施）设备</t>
  </si>
  <si>
    <t>村容村貌提升</t>
  </si>
  <si>
    <t>休闲农业与乡村旅游</t>
  </si>
  <si>
    <t>（三）</t>
  </si>
  <si>
    <t>农村公共服务</t>
  </si>
  <si>
    <t>光伏电站</t>
  </si>
  <si>
    <t>学校建设或改造（含幼儿园）</t>
  </si>
  <si>
    <t>扶贫车间（特色手工基地）建设</t>
  </si>
  <si>
    <t>村卫生室标准化建设</t>
  </si>
  <si>
    <t>加工流通项目</t>
  </si>
  <si>
    <t>农村养老设施建设（养老院、幸福院、日间照料中心等）</t>
  </si>
  <si>
    <t>农产品仓储保鲜冷链基础设施建设</t>
  </si>
  <si>
    <t>农村公益性殡葬设施建设</t>
  </si>
  <si>
    <t>产地初加工和精深加工</t>
  </si>
  <si>
    <t>开展县乡村公共服务一体化示范创建</t>
  </si>
  <si>
    <t>市场建设和农村物流</t>
  </si>
  <si>
    <t>其他（便民综合服务设施、文化活动广场、体育设施、村级客运站、公共照明设施等）</t>
  </si>
  <si>
    <t>品牌打造和展销平台</t>
  </si>
  <si>
    <t>四</t>
  </si>
  <si>
    <t>易地搬迁后扶</t>
  </si>
  <si>
    <t>配套基础设施项目</t>
  </si>
  <si>
    <t>小型农田水利设施建设</t>
  </si>
  <si>
    <t>公共服务岗位</t>
  </si>
  <si>
    <t>排碱渠</t>
  </si>
  <si>
    <t>“一站式”社区综合服务设施建设</t>
  </si>
  <si>
    <t>节水灌溉</t>
  </si>
  <si>
    <t>易地扶贫搬迁贷款债劵贴息补助</t>
  </si>
  <si>
    <t>防渗渠建设</t>
  </si>
  <si>
    <t>五</t>
  </si>
  <si>
    <t>巩固三保障成果</t>
  </si>
  <si>
    <t>其它乡村振兴有关的农田水利建设</t>
  </si>
  <si>
    <t>住房</t>
  </si>
  <si>
    <t>产业园（区）</t>
  </si>
  <si>
    <t>农村危房改造等农房改造</t>
  </si>
  <si>
    <t>（四）</t>
  </si>
  <si>
    <t>产业服务支撑项目</t>
  </si>
  <si>
    <t>教育</t>
  </si>
  <si>
    <t>智慧农业</t>
  </si>
  <si>
    <t>享受"雨露计划"职业教育补助</t>
  </si>
  <si>
    <t>科技服务</t>
  </si>
  <si>
    <t>参与"学前学会普通话"行动</t>
  </si>
  <si>
    <t>人才培养</t>
  </si>
  <si>
    <t>其他教育类项目</t>
  </si>
  <si>
    <t>农业社会化服务</t>
  </si>
  <si>
    <t>健康</t>
  </si>
  <si>
    <t>（五）</t>
  </si>
  <si>
    <t>金融保险配套项目</t>
  </si>
  <si>
    <t>参加城乡居民基本医疗保险</t>
  </si>
  <si>
    <t>小额贷款贴息</t>
  </si>
  <si>
    <t>参加大病保险</t>
  </si>
  <si>
    <t>小额信贷风险补偿金</t>
  </si>
  <si>
    <t>参加意外保险</t>
  </si>
  <si>
    <t>特色产业保险保费补助</t>
  </si>
  <si>
    <t>参加其他补充医疗保险</t>
  </si>
  <si>
    <t>新型经营主体贷款贴息</t>
  </si>
  <si>
    <t>接受医疗救助</t>
  </si>
  <si>
    <t>防贫保险（基金）</t>
  </si>
  <si>
    <t>接受大病、慢性病(地方病)救治</t>
  </si>
  <si>
    <t>综合保障</t>
  </si>
  <si>
    <t>二</t>
  </si>
  <si>
    <t>就业项目</t>
  </si>
  <si>
    <t>享受农村居民最低生活保障</t>
  </si>
  <si>
    <t>务工补助</t>
  </si>
  <si>
    <t>参加城乡居民基本养老保险</t>
  </si>
  <si>
    <t>交通费补助</t>
  </si>
  <si>
    <t>享受特困人员救助供养</t>
  </si>
  <si>
    <t>劳动奖补</t>
  </si>
  <si>
    <t>接受留守关爱服务</t>
  </si>
  <si>
    <t>就业培训</t>
  </si>
  <si>
    <t>接受临时救助</t>
  </si>
  <si>
    <t>技能培训</t>
  </si>
  <si>
    <t>六</t>
  </si>
  <si>
    <t>乡村治理和精神文明建设</t>
  </si>
  <si>
    <t>以工代训</t>
  </si>
  <si>
    <t>乡村治理</t>
  </si>
  <si>
    <t>创业</t>
  </si>
  <si>
    <t>开展乡村治理示范创建</t>
  </si>
  <si>
    <t>创业培训</t>
  </si>
  <si>
    <t>推进“积分制”“清单式”等管理方式</t>
  </si>
  <si>
    <t>创业补助</t>
  </si>
  <si>
    <t>农村精神文明建设</t>
  </si>
  <si>
    <t>乡村工匠</t>
  </si>
  <si>
    <t>培养“四有”新时代农民</t>
  </si>
  <si>
    <t>乡村工匠培育培训</t>
  </si>
  <si>
    <t>移风易俗改革示范县（乡、村）</t>
  </si>
  <si>
    <t>乡村工匠大师工作室</t>
  </si>
  <si>
    <t>科技文化卫生“三下乡”</t>
  </si>
  <si>
    <t>乡村工匠传习所</t>
  </si>
  <si>
    <t>农村文化项目</t>
  </si>
  <si>
    <t>（五)</t>
  </si>
  <si>
    <t>公益性岗位</t>
  </si>
  <si>
    <t>七</t>
  </si>
  <si>
    <t>项目管理费</t>
  </si>
  <si>
    <t>八</t>
  </si>
  <si>
    <t>少数民族特色村寨建设项目</t>
  </si>
  <si>
    <t>困难群众饮用低氟茶</t>
  </si>
  <si>
    <t>……</t>
  </si>
</sst>
</file>

<file path=xl/styles.xml><?xml version="1.0" encoding="utf-8"?>
<styleSheet xmlns="http://schemas.openxmlformats.org/spreadsheetml/2006/main">
  <numFmts count="8">
    <numFmt numFmtId="41" formatCode="_ * #,##0_ ;_ * \-#,##0_ ;_ * &quot;-&quot;_ ;_ @_ "/>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177" formatCode="0;[Red]0"/>
    <numFmt numFmtId="178" formatCode="0.00;[Red]0.00"/>
    <numFmt numFmtId="179" formatCode="0.000000_ "/>
  </numFmts>
  <fonts count="51">
    <font>
      <sz val="11"/>
      <name val="宋体"/>
      <charset val="134"/>
    </font>
    <font>
      <b/>
      <sz val="22"/>
      <name val="方正小标宋简体"/>
      <charset val="134"/>
    </font>
    <font>
      <b/>
      <sz val="11"/>
      <name val="仿宋"/>
      <charset val="134"/>
    </font>
    <font>
      <sz val="10"/>
      <name val="宋体"/>
      <charset val="134"/>
    </font>
    <font>
      <sz val="10"/>
      <color rgb="FF000000"/>
      <name val="宋体"/>
      <charset val="134"/>
    </font>
    <font>
      <b/>
      <sz val="10"/>
      <name val="宋体"/>
      <charset val="134"/>
    </font>
    <font>
      <b/>
      <sz val="10"/>
      <color rgb="FF000000"/>
      <name val="宋体"/>
      <charset val="134"/>
    </font>
    <font>
      <sz val="11"/>
      <color rgb="FF000000"/>
      <name val="宋体"/>
      <charset val="134"/>
    </font>
    <font>
      <sz val="10"/>
      <color rgb="FF000000"/>
      <name val="宋体"/>
      <charset val="1"/>
    </font>
    <font>
      <sz val="14"/>
      <name val="Times New Roman"/>
      <charset val="134"/>
    </font>
    <font>
      <sz val="11"/>
      <name val="Times New Roman"/>
      <charset val="134"/>
    </font>
    <font>
      <b/>
      <sz val="20"/>
      <name val="宋体"/>
      <charset val="134"/>
    </font>
    <font>
      <b/>
      <sz val="16"/>
      <name val="宋体"/>
      <charset val="134"/>
    </font>
    <font>
      <sz val="16"/>
      <color rgb="FF000000"/>
      <name val="宋体"/>
      <charset val="134"/>
    </font>
    <font>
      <sz val="16"/>
      <name val="宋体"/>
      <charset val="134"/>
    </font>
    <font>
      <sz val="16"/>
      <color theme="1"/>
      <name val="宋体"/>
      <charset val="134"/>
    </font>
    <font>
      <sz val="16"/>
      <name val="宋体"/>
      <charset val="134"/>
      <scheme val="minor"/>
    </font>
    <font>
      <sz val="26"/>
      <name val="宋体"/>
      <charset val="134"/>
    </font>
    <font>
      <sz val="14"/>
      <name val="宋体"/>
      <charset val="134"/>
    </font>
    <font>
      <b/>
      <sz val="36"/>
      <name val="宋体"/>
      <charset val="134"/>
    </font>
    <font>
      <sz val="16"/>
      <color theme="1"/>
      <name val="仿宋_GB2312"/>
      <charset val="134"/>
    </font>
    <font>
      <sz val="16"/>
      <color indexed="8"/>
      <name val="宋体"/>
      <charset val="1"/>
    </font>
    <font>
      <sz val="16"/>
      <color indexed="8"/>
      <name val="宋体"/>
      <charset val="134"/>
    </font>
    <font>
      <sz val="16"/>
      <name val="宋体"/>
      <charset val="134"/>
      <scheme val="major"/>
    </font>
    <font>
      <sz val="16"/>
      <color theme="1"/>
      <name val="宋体"/>
      <charset val="134"/>
      <scheme val="minor"/>
    </font>
    <font>
      <sz val="20"/>
      <color rgb="FF000000"/>
      <name val="宋体"/>
      <charset val="134"/>
      <scheme val="minor"/>
    </font>
    <font>
      <sz val="20"/>
      <name val="宋体"/>
      <charset val="134"/>
      <scheme val="minor"/>
    </font>
    <font>
      <sz val="20"/>
      <color theme="1"/>
      <name val="宋体"/>
      <charset val="134"/>
      <scheme val="minor"/>
    </font>
    <font>
      <sz val="14"/>
      <color theme="1"/>
      <name val="宋体"/>
      <charset val="134"/>
    </font>
    <font>
      <b/>
      <sz val="18"/>
      <color theme="3"/>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10"/>
      <name val="Arial"/>
      <charset val="134"/>
    </font>
    <font>
      <b/>
      <vertAlign val="subscript"/>
      <sz val="20"/>
      <name val="宋体"/>
      <charset val="134"/>
    </font>
  </fonts>
  <fills count="36">
    <fill>
      <patternFill patternType="none"/>
    </fill>
    <fill>
      <patternFill patternType="gray125"/>
    </fill>
    <fill>
      <patternFill patternType="solid">
        <fgColor rgb="FFFFFFFF"/>
        <bgColor indexed="64"/>
      </patternFill>
    </fill>
    <fill>
      <patternFill patternType="solid">
        <fgColor rgb="FFA8D08E"/>
        <bgColor indexed="64"/>
      </patternFill>
    </fill>
    <fill>
      <patternFill patternType="solid">
        <fgColor rgb="FFFFFF00"/>
        <bgColor indexed="64"/>
      </patternFill>
    </fill>
    <fill>
      <patternFill patternType="solid">
        <fgColor theme="5"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30" fillId="0" borderId="0" applyFont="0" applyFill="0" applyBorder="0" applyAlignment="0" applyProtection="0">
      <alignment vertical="center"/>
    </xf>
    <xf numFmtId="0" fontId="31" fillId="7" borderId="0" applyNumberFormat="0" applyBorder="0" applyAlignment="0" applyProtection="0">
      <alignment vertical="center"/>
    </xf>
    <xf numFmtId="0" fontId="34" fillId="8" borderId="6"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15" borderId="0" applyNumberFormat="0" applyBorder="0" applyAlignment="0" applyProtection="0">
      <alignment vertical="center"/>
    </xf>
    <xf numFmtId="0" fontId="36" fillId="13" borderId="0" applyNumberFormat="0" applyBorder="0" applyAlignment="0" applyProtection="0">
      <alignment vertical="center"/>
    </xf>
    <xf numFmtId="43" fontId="30" fillId="0" borderId="0" applyFont="0" applyFill="0" applyBorder="0" applyAlignment="0" applyProtection="0">
      <alignment vertical="center"/>
    </xf>
    <xf numFmtId="0" fontId="32" fillId="17" borderId="0" applyNumberFormat="0" applyBorder="0" applyAlignment="0" applyProtection="0">
      <alignment vertical="center"/>
    </xf>
    <xf numFmtId="0" fontId="40" fillId="0" borderId="0" applyNumberFormat="0" applyFill="0" applyBorder="0" applyAlignment="0" applyProtection="0">
      <alignment vertical="center"/>
    </xf>
    <xf numFmtId="9" fontId="7" fillId="0" borderId="0">
      <alignment vertical="top"/>
      <protection locked="0"/>
    </xf>
    <xf numFmtId="0" fontId="44" fillId="0" borderId="0" applyNumberFormat="0" applyFill="0" applyBorder="0" applyAlignment="0" applyProtection="0">
      <alignment vertical="center"/>
    </xf>
    <xf numFmtId="0" fontId="30" fillId="12" borderId="8" applyNumberFormat="0" applyFont="0" applyAlignment="0" applyProtection="0">
      <alignment vertical="center"/>
    </xf>
    <xf numFmtId="0" fontId="32" fillId="11" borderId="0" applyNumberFormat="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0" borderId="5" applyNumberFormat="0" applyFill="0" applyAlignment="0" applyProtection="0">
      <alignment vertical="center"/>
    </xf>
    <xf numFmtId="0" fontId="33" fillId="0" borderId="5" applyNumberFormat="0" applyFill="0" applyAlignment="0" applyProtection="0">
      <alignment vertical="center"/>
    </xf>
    <xf numFmtId="0" fontId="32" fillId="21" borderId="0" applyNumberFormat="0" applyBorder="0" applyAlignment="0" applyProtection="0">
      <alignment vertical="center"/>
    </xf>
    <xf numFmtId="0" fontId="38" fillId="0" borderId="10" applyNumberFormat="0" applyFill="0" applyAlignment="0" applyProtection="0">
      <alignment vertical="center"/>
    </xf>
    <xf numFmtId="0" fontId="32" fillId="24" borderId="0" applyNumberFormat="0" applyBorder="0" applyAlignment="0" applyProtection="0">
      <alignment vertical="center"/>
    </xf>
    <xf numFmtId="0" fontId="35" fillId="10" borderId="7" applyNumberFormat="0" applyAlignment="0" applyProtection="0">
      <alignment vertical="center"/>
    </xf>
    <xf numFmtId="0" fontId="47" fillId="10" borderId="6" applyNumberFormat="0" applyAlignment="0" applyProtection="0">
      <alignment vertical="center"/>
    </xf>
    <xf numFmtId="0" fontId="43" fillId="20" borderId="11" applyNumberFormat="0" applyAlignment="0" applyProtection="0">
      <alignment vertical="center"/>
    </xf>
    <xf numFmtId="0" fontId="31" fillId="23" borderId="0" applyNumberFormat="0" applyBorder="0" applyAlignment="0" applyProtection="0">
      <alignment vertical="center"/>
    </xf>
    <xf numFmtId="0" fontId="32" fillId="14" borderId="0" applyNumberFormat="0" applyBorder="0" applyAlignment="0" applyProtection="0">
      <alignment vertical="center"/>
    </xf>
    <xf numFmtId="0" fontId="37" fillId="0" borderId="9" applyNumberFormat="0" applyFill="0" applyAlignment="0" applyProtection="0">
      <alignment vertical="center"/>
    </xf>
    <xf numFmtId="0" fontId="48" fillId="0" borderId="12" applyNumberFormat="0" applyFill="0" applyAlignment="0" applyProtection="0">
      <alignment vertical="center"/>
    </xf>
    <xf numFmtId="0" fontId="42" fillId="19" borderId="0" applyNumberFormat="0" applyBorder="0" applyAlignment="0" applyProtection="0">
      <alignment vertical="center"/>
    </xf>
    <xf numFmtId="0" fontId="46" fillId="25" borderId="0" applyNumberFormat="0" applyBorder="0" applyAlignment="0" applyProtection="0">
      <alignment vertical="center"/>
    </xf>
    <xf numFmtId="0" fontId="31" fillId="27" borderId="0" applyNumberFormat="0" applyBorder="0" applyAlignment="0" applyProtection="0">
      <alignment vertical="center"/>
    </xf>
    <xf numFmtId="0" fontId="32" fillId="6" borderId="0" applyNumberFormat="0" applyBorder="0" applyAlignment="0" applyProtection="0">
      <alignment vertical="center"/>
    </xf>
    <xf numFmtId="0" fontId="31" fillId="9" borderId="0" applyNumberFormat="0" applyBorder="0" applyAlignment="0" applyProtection="0">
      <alignment vertical="center"/>
    </xf>
    <xf numFmtId="0" fontId="31" fillId="26" borderId="0" applyNumberFormat="0" applyBorder="0" applyAlignment="0" applyProtection="0">
      <alignment vertical="center"/>
    </xf>
    <xf numFmtId="0" fontId="31" fillId="16" borderId="0" applyNumberFormat="0" applyBorder="0" applyAlignment="0" applyProtection="0">
      <alignment vertical="center"/>
    </xf>
    <xf numFmtId="0" fontId="31" fillId="5" borderId="0" applyNumberFormat="0" applyBorder="0" applyAlignment="0" applyProtection="0">
      <alignment vertical="center"/>
    </xf>
    <xf numFmtId="0" fontId="32" fillId="22" borderId="0" applyNumberFormat="0" applyBorder="0" applyAlignment="0" applyProtection="0">
      <alignment vertical="center"/>
    </xf>
    <xf numFmtId="0" fontId="7" fillId="0" borderId="0">
      <protection locked="0"/>
    </xf>
    <xf numFmtId="0" fontId="32" fillId="18" borderId="0" applyNumberFormat="0" applyBorder="0" applyAlignment="0" applyProtection="0">
      <alignment vertical="center"/>
    </xf>
    <xf numFmtId="0" fontId="31" fillId="30"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1" borderId="0" applyNumberFormat="0" applyBorder="0" applyAlignment="0" applyProtection="0">
      <alignment vertical="center"/>
    </xf>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49" fillId="0" borderId="0">
      <protection locked="0"/>
    </xf>
  </cellStyleXfs>
  <cellXfs count="164">
    <xf numFmtId="0" fontId="0" fillId="0" borderId="0" xfId="0">
      <alignment vertical="center"/>
    </xf>
    <xf numFmtId="0" fontId="1" fillId="2" borderId="0" xfId="0" applyNumberFormat="1" applyFont="1" applyFill="1" applyAlignment="1">
      <alignment horizontal="center" vertical="center"/>
    </xf>
    <xf numFmtId="0" fontId="2" fillId="2" borderId="1"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wrapText="1"/>
    </xf>
    <xf numFmtId="177"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1" xfId="0" applyNumberFormat="1" applyFont="1" applyFill="1" applyBorder="1" applyAlignment="1">
      <alignment horizontal="left" vertical="center" wrapText="1"/>
    </xf>
    <xf numFmtId="177" fontId="5" fillId="3" borderId="1"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left" vertical="center" wrapText="1"/>
    </xf>
    <xf numFmtId="177" fontId="3" fillId="4" borderId="1" xfId="0" applyNumberFormat="1" applyFont="1" applyFill="1" applyBorder="1" applyAlignment="1">
      <alignment horizontal="center" vertical="center"/>
    </xf>
    <xf numFmtId="176" fontId="3" fillId="4" borderId="1" xfId="0" applyNumberFormat="1" applyFont="1" applyFill="1" applyBorder="1" applyAlignment="1">
      <alignment horizontal="center" vertical="center"/>
    </xf>
    <xf numFmtId="177" fontId="3" fillId="4" borderId="1" xfId="0" applyNumberFormat="1" applyFont="1" applyFill="1" applyBorder="1" applyAlignment="1">
      <alignment horizontal="center" vertical="center" wrapText="1"/>
    </xf>
    <xf numFmtId="176" fontId="3" fillId="4" borderId="2" xfId="0" applyNumberFormat="1" applyFont="1" applyFill="1" applyBorder="1" applyAlignment="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0" fontId="5" fillId="4" borderId="1" xfId="0" applyNumberFormat="1" applyFont="1" applyFill="1" applyBorder="1" applyAlignment="1">
      <alignment horizontal="center" vertical="center"/>
    </xf>
    <xf numFmtId="177" fontId="5" fillId="4" borderId="1" xfId="0" applyNumberFormat="1" applyFont="1" applyFill="1" applyBorder="1" applyAlignment="1">
      <alignment horizontal="center" vertical="center"/>
    </xf>
    <xf numFmtId="176" fontId="5" fillId="4" borderId="1" xfId="0" applyNumberFormat="1" applyFont="1" applyFill="1" applyBorder="1" applyAlignment="1">
      <alignment horizontal="center" vertical="center"/>
    </xf>
    <xf numFmtId="177" fontId="5" fillId="4" borderId="1" xfId="0" applyNumberFormat="1" applyFont="1" applyFill="1" applyBorder="1" applyAlignment="1">
      <alignment horizontal="center" vertical="center" wrapText="1"/>
    </xf>
    <xf numFmtId="176" fontId="5" fillId="4" borderId="2" xfId="0" applyNumberFormat="1" applyFont="1" applyFill="1" applyBorder="1" applyAlignment="1">
      <alignment horizontal="center" vertical="center"/>
    </xf>
    <xf numFmtId="10" fontId="6" fillId="4" borderId="1" xfId="0" applyNumberFormat="1" applyFont="1" applyFill="1" applyBorder="1" applyAlignment="1">
      <alignment horizontal="center" vertical="center"/>
    </xf>
    <xf numFmtId="178" fontId="5" fillId="3" borderId="1" xfId="0" applyNumberFormat="1" applyFont="1" applyFill="1" applyBorder="1" applyAlignment="1">
      <alignment horizontal="center" vertical="center" wrapText="1"/>
    </xf>
    <xf numFmtId="0" fontId="2" fillId="2" borderId="1" xfId="0" applyNumberFormat="1" applyFont="1" applyFill="1" applyBorder="1" applyAlignment="1">
      <alignment vertical="center" wrapText="1"/>
    </xf>
    <xf numFmtId="0" fontId="7" fillId="0" borderId="1" xfId="0" applyFont="1" applyBorder="1">
      <alignment vertical="center"/>
    </xf>
    <xf numFmtId="0" fontId="5" fillId="4" borderId="1" xfId="0" applyNumberFormat="1" applyFont="1" applyFill="1" applyBorder="1" applyAlignment="1">
      <alignment horizontal="left" vertical="center" wrapText="1"/>
    </xf>
    <xf numFmtId="178" fontId="5" fillId="4"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0" fontId="5" fillId="4"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lignment vertical="center"/>
    </xf>
    <xf numFmtId="176" fontId="3" fillId="2" borderId="1" xfId="0" applyNumberFormat="1" applyFont="1" applyFill="1" applyBorder="1">
      <alignment vertical="center"/>
    </xf>
    <xf numFmtId="0" fontId="3" fillId="2"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lignment vertical="center"/>
    </xf>
    <xf numFmtId="0" fontId="12" fillId="0" borderId="0" xfId="0" applyFont="1" applyFill="1">
      <alignment vertical="center"/>
    </xf>
    <xf numFmtId="0" fontId="14" fillId="0" borderId="0" xfId="0" applyFont="1" applyFill="1">
      <alignment vertical="center"/>
    </xf>
    <xf numFmtId="0" fontId="15" fillId="0" borderId="0" xfId="0" applyFont="1" applyFill="1" applyAlignment="1">
      <alignment vertical="center"/>
    </xf>
    <xf numFmtId="0" fontId="16" fillId="0" borderId="0" xfId="0" applyFont="1" applyFill="1" applyAlignment="1">
      <alignment vertical="center"/>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4" fillId="0" borderId="0" xfId="0" applyFont="1" applyFill="1" applyAlignment="1">
      <alignment vertical="center" wrapText="1"/>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horizontal="center" vertical="center"/>
    </xf>
    <xf numFmtId="0" fontId="0" fillId="0" borderId="0" xfId="0" applyFont="1" applyFill="1" applyAlignment="1">
      <alignment vertical="center" wrapText="1"/>
    </xf>
    <xf numFmtId="0" fontId="17" fillId="0" borderId="0" xfId="0" applyFont="1" applyFill="1" applyAlignment="1">
      <alignment horizontal="center" vertical="center" wrapText="1"/>
    </xf>
    <xf numFmtId="0" fontId="17" fillId="0" borderId="0" xfId="0" applyNumberFormat="1" applyFont="1" applyFill="1" applyAlignment="1">
      <alignment horizontal="center" vertical="center" wrapText="1"/>
    </xf>
    <xf numFmtId="0" fontId="17" fillId="0" borderId="0" xfId="0" applyFont="1" applyFill="1" applyAlignment="1">
      <alignment horizontal="left" vertical="center" wrapText="1"/>
    </xf>
    <xf numFmtId="0" fontId="18" fillId="0" borderId="0" xfId="0"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NumberFormat="1"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57" fontId="14" fillId="0" borderId="1" xfId="0" applyNumberFormat="1" applyFont="1" applyFill="1" applyBorder="1" applyAlignment="1">
      <alignment horizontal="center" vertical="center" wrapText="1"/>
    </xf>
    <xf numFmtId="57" fontId="14" fillId="0" borderId="1" xfId="0" applyNumberFormat="1" applyFont="1" applyFill="1" applyBorder="1" applyAlignment="1">
      <alignment horizontal="left" vertical="center" wrapText="1"/>
    </xf>
    <xf numFmtId="0" fontId="20" fillId="0" borderId="1" xfId="0" applyFont="1" applyFill="1" applyBorder="1" applyAlignment="1">
      <alignment horizontal="justify" vertical="center"/>
    </xf>
    <xf numFmtId="0" fontId="14" fillId="0" borderId="1" xfId="0" applyNumberFormat="1" applyFont="1" applyFill="1" applyBorder="1" applyAlignment="1">
      <alignment vertical="center" wrapText="1"/>
    </xf>
    <xf numFmtId="0" fontId="14"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0" fontId="15" fillId="0" borderId="1" xfId="0" applyNumberFormat="1" applyFont="1" applyFill="1" applyBorder="1" applyAlignment="1">
      <alignment vertical="center" wrapText="1"/>
    </xf>
    <xf numFmtId="0" fontId="15" fillId="0" borderId="1" xfId="0" applyFont="1" applyFill="1" applyBorder="1" applyAlignment="1">
      <alignment horizontal="center" vertical="center"/>
    </xf>
    <xf numFmtId="0" fontId="15" fillId="0" borderId="1" xfId="0" applyFont="1" applyFill="1" applyBorder="1" applyAlignment="1">
      <alignment vertical="center" wrapText="1"/>
    </xf>
    <xf numFmtId="0" fontId="14" fillId="0" borderId="1"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57" fontId="15" fillId="0" borderId="1" xfId="0" applyNumberFormat="1" applyFont="1" applyFill="1" applyBorder="1" applyAlignment="1">
      <alignment vertical="center" wrapText="1"/>
    </xf>
    <xf numFmtId="0" fontId="16" fillId="0" borderId="1" xfId="0" applyNumberFormat="1" applyFont="1" applyFill="1" applyBorder="1" applyAlignment="1" applyProtection="1">
      <alignment horizontal="justify"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xf>
    <xf numFmtId="0" fontId="14" fillId="0" borderId="1" xfId="0" applyFont="1" applyFill="1" applyBorder="1">
      <alignment vertical="center"/>
    </xf>
    <xf numFmtId="0" fontId="14" fillId="0" borderId="1" xfId="0" applyNumberFormat="1" applyFont="1" applyFill="1" applyBorder="1" applyAlignment="1" applyProtection="1">
      <alignment horizontal="justify" vertical="center" wrapText="1"/>
    </xf>
    <xf numFmtId="0" fontId="14" fillId="0" borderId="1" xfId="0" applyFont="1" applyFill="1" applyBorder="1" applyAlignment="1">
      <alignment horizontal="justify" vertical="center"/>
    </xf>
    <xf numFmtId="0" fontId="21" fillId="0" borderId="1" xfId="0" applyFont="1" applyFill="1" applyBorder="1" applyAlignment="1">
      <alignment vertical="center" wrapText="1"/>
    </xf>
    <xf numFmtId="0" fontId="22" fillId="0" borderId="1" xfId="0" applyFont="1" applyFill="1" applyBorder="1" applyAlignment="1">
      <alignment vertical="center" wrapText="1"/>
    </xf>
    <xf numFmtId="0" fontId="14" fillId="0" borderId="1" xfId="0" applyNumberFormat="1" applyFont="1" applyFill="1" applyBorder="1" applyAlignment="1" applyProtection="1">
      <alignment horizontal="center" vertical="center" wrapText="1"/>
      <protection locked="0"/>
    </xf>
    <xf numFmtId="0" fontId="23"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justify"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Font="1" applyFill="1" applyBorder="1">
      <alignment vertical="center"/>
    </xf>
    <xf numFmtId="0" fontId="0" fillId="0" borderId="1" xfId="0" applyFont="1" applyFill="1" applyBorder="1" applyAlignment="1">
      <alignment vertical="center" wrapText="1"/>
    </xf>
    <xf numFmtId="0" fontId="25" fillId="0"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shrinkToFit="1"/>
    </xf>
    <xf numFmtId="0" fontId="25"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shrinkToFit="1"/>
    </xf>
    <xf numFmtId="0" fontId="27" fillId="0" borderId="1" xfId="0" applyNumberFormat="1" applyFont="1" applyFill="1" applyBorder="1" applyAlignment="1">
      <alignment horizontal="center" vertical="center" shrinkToFit="1"/>
    </xf>
    <xf numFmtId="0" fontId="27" fillId="0" borderId="1" xfId="0" applyNumberFormat="1" applyFont="1" applyFill="1" applyBorder="1" applyAlignment="1">
      <alignment vertical="center" shrinkToFit="1"/>
    </xf>
    <xf numFmtId="0" fontId="26"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shrinkToFit="1"/>
    </xf>
    <xf numFmtId="0" fontId="16" fillId="0" borderId="1" xfId="0" applyFont="1" applyFill="1" applyBorder="1" applyAlignment="1">
      <alignment horizontal="left" vertical="center" wrapText="1"/>
    </xf>
    <xf numFmtId="0" fontId="26" fillId="0" borderId="1" xfId="0" applyNumberFormat="1" applyFont="1" applyFill="1" applyBorder="1" applyAlignment="1">
      <alignment vertical="center" shrinkToFit="1"/>
    </xf>
    <xf numFmtId="0" fontId="26" fillId="0" borderId="1" xfId="0" applyNumberFormat="1" applyFont="1" applyFill="1" applyBorder="1" applyAlignment="1">
      <alignment horizontal="center" vertical="center"/>
    </xf>
    <xf numFmtId="179" fontId="9" fillId="0" borderId="0" xfId="0" applyNumberFormat="1" applyFont="1" applyFill="1" applyAlignment="1">
      <alignment horizontal="center" vertical="center" wrapText="1"/>
    </xf>
    <xf numFmtId="0" fontId="13" fillId="0" borderId="0" xfId="0" applyFont="1" applyFill="1" applyAlignment="1">
      <alignment horizontal="justify" vertical="center" wrapText="1"/>
    </xf>
    <xf numFmtId="0" fontId="13" fillId="0" borderId="0" xfId="0" applyFont="1" applyFill="1" applyAlignment="1">
      <alignment horizontal="center" vertical="center"/>
    </xf>
    <xf numFmtId="0" fontId="14" fillId="0" borderId="0" xfId="0" applyFont="1" applyFill="1" applyAlignment="1">
      <alignment horizontal="justify" vertical="center" wrapText="1"/>
    </xf>
    <xf numFmtId="0" fontId="28" fillId="0" borderId="0" xfId="0" applyFont="1" applyFill="1" applyAlignment="1">
      <alignment horizontal="justify" vertical="center" wrapText="1"/>
    </xf>
    <xf numFmtId="49" fontId="14" fillId="0" borderId="0" xfId="0" applyNumberFormat="1" applyFont="1" applyFill="1" applyAlignment="1">
      <alignment horizontal="center" vertical="center" wrapText="1"/>
    </xf>
    <xf numFmtId="0" fontId="14" fillId="0" borderId="0" xfId="0" applyNumberFormat="1" applyFont="1" applyFill="1" applyAlignment="1">
      <alignment horizontal="justify" vertical="center" wrapText="1"/>
    </xf>
    <xf numFmtId="0" fontId="14" fillId="0" borderId="0" xfId="40" applyNumberFormat="1" applyFont="1" applyFill="1" applyAlignment="1" applyProtection="1">
      <alignment horizontal="justify" vertical="center" wrapText="1"/>
    </xf>
    <xf numFmtId="0" fontId="22" fillId="0" borderId="0" xfId="50" applyFont="1" applyFill="1" applyAlignment="1" applyProtection="1">
      <alignment horizontal="justify" vertical="center" wrapText="1"/>
    </xf>
    <xf numFmtId="0" fontId="16" fillId="0" borderId="0" xfId="0" applyFont="1" applyFill="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56"/>
  <sheetViews>
    <sheetView tabSelected="1" zoomScale="50" zoomScaleNormal="50" workbookViewId="0">
      <pane xSplit="6" ySplit="6" topLeftCell="H7" activePane="bottomRight" state="frozen"/>
      <selection/>
      <selection pane="topRight"/>
      <selection pane="bottomLeft"/>
      <selection pane="bottomRight" activeCell="J1" sqref="J$1:J$1048576"/>
    </sheetView>
  </sheetViews>
  <sheetFormatPr defaultColWidth="9" defaultRowHeight="13.5"/>
  <cols>
    <col min="1" max="1" width="10.2166666666667" style="83" customWidth="1"/>
    <col min="2" max="2" width="12.7166666666667" style="83" customWidth="1"/>
    <col min="3" max="3" width="11.8083333333333" style="84" customWidth="1"/>
    <col min="4" max="4" width="17.5" style="82" customWidth="1"/>
    <col min="5" max="5" width="23.5" style="83" customWidth="1"/>
    <col min="6" max="6" width="17.775" style="85" customWidth="1"/>
    <col min="7" max="7" width="16.25" style="82" customWidth="1"/>
    <col min="8" max="8" width="148.05" style="82" customWidth="1"/>
    <col min="9" max="9" width="10.675" style="82" customWidth="1"/>
    <col min="10" max="10" width="19.1583333333333" style="83" customWidth="1"/>
    <col min="11" max="12" width="15" style="83" customWidth="1"/>
    <col min="13" max="13" width="12.05" style="83" customWidth="1"/>
    <col min="14" max="15" width="14.7583333333333" style="83" customWidth="1"/>
    <col min="16" max="16" width="18.175" style="83" customWidth="1"/>
    <col min="17" max="19" width="12.7" style="83" customWidth="1"/>
    <col min="20" max="20" width="14.6416666666667" style="83" customWidth="1"/>
    <col min="21" max="21" width="12.7" style="83" customWidth="1"/>
    <col min="22" max="22" width="11.1333333333333" style="83" customWidth="1"/>
    <col min="23" max="23" width="10.9083333333333" style="83" customWidth="1"/>
    <col min="24" max="24" width="11.575" style="83" customWidth="1"/>
    <col min="25" max="25" width="17.375"/>
    <col min="26" max="26" width="15.875"/>
    <col min="27" max="28" width="8.89166666666667"/>
    <col min="29" max="29" width="17.375"/>
    <col min="30" max="16353" width="8.89166666666667" style="82"/>
    <col min="16354" max="16384" width="9" style="82"/>
  </cols>
  <sheetData>
    <row r="1" s="70" customFormat="1" ht="31" customHeight="1" spans="1:29">
      <c r="A1" s="86"/>
      <c r="B1" s="86"/>
      <c r="C1" s="87"/>
      <c r="D1" s="88"/>
      <c r="H1" s="89" t="s">
        <v>0</v>
      </c>
      <c r="J1"/>
      <c r="K1"/>
      <c r="L1"/>
      <c r="M1"/>
      <c r="N1"/>
      <c r="O1"/>
      <c r="P1"/>
      <c r="Q1"/>
      <c r="R1"/>
      <c r="S1"/>
      <c r="T1"/>
      <c r="U1"/>
      <c r="V1" s="154"/>
      <c r="Y1"/>
      <c r="Z1"/>
      <c r="AA1"/>
      <c r="AB1"/>
      <c r="AC1"/>
    </row>
    <row r="2" s="71" customFormat="1" ht="58" customHeight="1" spans="1:29">
      <c r="A2" s="90" t="s">
        <v>1</v>
      </c>
      <c r="B2" s="90"/>
      <c r="C2" s="91"/>
      <c r="D2" s="90"/>
      <c r="E2" s="90"/>
      <c r="F2" s="90"/>
      <c r="G2" s="90"/>
      <c r="H2" s="90"/>
      <c r="I2" s="90"/>
      <c r="J2" s="90"/>
      <c r="K2" s="90"/>
      <c r="L2" s="90"/>
      <c r="M2" s="90"/>
      <c r="N2" s="90"/>
      <c r="O2" s="90"/>
      <c r="P2" s="90"/>
      <c r="Q2" s="90"/>
      <c r="R2" s="90"/>
      <c r="S2" s="90"/>
      <c r="T2" s="90"/>
      <c r="U2" s="90"/>
      <c r="V2" s="90"/>
      <c r="W2" s="90"/>
      <c r="X2" s="90"/>
      <c r="Y2"/>
      <c r="Z2"/>
      <c r="AA2"/>
      <c r="AB2"/>
      <c r="AC2"/>
    </row>
    <row r="3" s="72" customFormat="1" ht="31" customHeight="1" spans="1:29">
      <c r="A3" s="92" t="s">
        <v>2</v>
      </c>
      <c r="B3" s="92" t="s">
        <v>3</v>
      </c>
      <c r="C3" s="93" t="s">
        <v>4</v>
      </c>
      <c r="D3" s="92" t="s">
        <v>5</v>
      </c>
      <c r="E3" s="92" t="s">
        <v>6</v>
      </c>
      <c r="F3" s="92" t="s">
        <v>7</v>
      </c>
      <c r="G3" s="92" t="s">
        <v>8</v>
      </c>
      <c r="H3" s="92" t="s">
        <v>9</v>
      </c>
      <c r="I3" s="92" t="s">
        <v>10</v>
      </c>
      <c r="J3" s="93"/>
      <c r="K3" s="93"/>
      <c r="L3" s="93"/>
      <c r="M3" s="93"/>
      <c r="N3" s="93"/>
      <c r="O3" s="93"/>
      <c r="P3" s="93"/>
      <c r="Q3" s="93"/>
      <c r="R3" s="93"/>
      <c r="S3" s="93"/>
      <c r="T3" s="93"/>
      <c r="U3" s="93"/>
      <c r="V3" s="93"/>
      <c r="W3" s="93"/>
      <c r="X3" s="93"/>
      <c r="Y3"/>
      <c r="Z3"/>
      <c r="AA3"/>
      <c r="AB3"/>
      <c r="AC3"/>
    </row>
    <row r="4" s="72" customFormat="1" ht="31" customHeight="1" spans="1:30">
      <c r="A4" s="92"/>
      <c r="B4" s="92"/>
      <c r="C4" s="93"/>
      <c r="D4" s="92"/>
      <c r="E4" s="92"/>
      <c r="F4" s="92"/>
      <c r="G4" s="92"/>
      <c r="H4" s="92"/>
      <c r="I4" s="92" t="s">
        <v>11</v>
      </c>
      <c r="J4" s="93" t="s">
        <v>12</v>
      </c>
      <c r="K4" s="92" t="s">
        <v>13</v>
      </c>
      <c r="L4" s="93" t="s">
        <v>14</v>
      </c>
      <c r="M4" s="93"/>
      <c r="N4" s="93"/>
      <c r="O4" s="93"/>
      <c r="P4" s="93"/>
      <c r="Q4" s="93"/>
      <c r="R4" s="92" t="s">
        <v>15</v>
      </c>
      <c r="S4" s="92" t="s">
        <v>16</v>
      </c>
      <c r="T4" s="92" t="s">
        <v>17</v>
      </c>
      <c r="U4" s="92" t="s">
        <v>18</v>
      </c>
      <c r="V4" s="92" t="s">
        <v>19</v>
      </c>
      <c r="W4" s="92" t="s">
        <v>20</v>
      </c>
      <c r="X4" s="92" t="s">
        <v>21</v>
      </c>
      <c r="Z4"/>
      <c r="AA4"/>
      <c r="AB4"/>
      <c r="AC4"/>
      <c r="AD4"/>
    </row>
    <row r="5" s="72" customFormat="1" ht="57" customHeight="1" spans="1:30">
      <c r="A5" s="92"/>
      <c r="B5" s="92"/>
      <c r="C5" s="93"/>
      <c r="D5" s="92"/>
      <c r="E5" s="92"/>
      <c r="F5" s="92"/>
      <c r="G5" s="92"/>
      <c r="H5" s="92"/>
      <c r="I5" s="92"/>
      <c r="J5" s="93"/>
      <c r="K5" s="92"/>
      <c r="L5" s="93" t="s">
        <v>22</v>
      </c>
      <c r="M5" s="93" t="s">
        <v>23</v>
      </c>
      <c r="N5" s="93" t="s">
        <v>24</v>
      </c>
      <c r="O5" s="93" t="s">
        <v>25</v>
      </c>
      <c r="P5" s="93" t="s">
        <v>26</v>
      </c>
      <c r="Q5" s="93" t="s">
        <v>27</v>
      </c>
      <c r="R5" s="92"/>
      <c r="S5" s="92"/>
      <c r="T5" s="92"/>
      <c r="U5" s="92"/>
      <c r="V5" s="92"/>
      <c r="W5" s="92"/>
      <c r="X5" s="92"/>
      <c r="Z5"/>
      <c r="AA5"/>
      <c r="AB5"/>
      <c r="AC5"/>
      <c r="AD5"/>
    </row>
    <row r="6" s="73" customFormat="1" ht="30" customHeight="1" spans="1:30">
      <c r="A6" s="94"/>
      <c r="B6" s="94" t="s">
        <v>28</v>
      </c>
      <c r="C6" s="94"/>
      <c r="D6" s="94"/>
      <c r="E6" s="94"/>
      <c r="F6" s="94"/>
      <c r="G6" s="94"/>
      <c r="H6" s="94"/>
      <c r="I6" s="94"/>
      <c r="J6" s="94">
        <f>SUM(J7:J55)</f>
        <v>63798.24</v>
      </c>
      <c r="K6" s="94">
        <f t="shared" ref="K6:AD6" si="0">SUM(K7:K55)</f>
        <v>44888</v>
      </c>
      <c r="L6" s="94">
        <f t="shared" si="0"/>
        <v>36991</v>
      </c>
      <c r="M6" s="94">
        <f t="shared" si="0"/>
        <v>1934</v>
      </c>
      <c r="N6" s="94">
        <f t="shared" si="0"/>
        <v>2939</v>
      </c>
      <c r="O6" s="94">
        <f t="shared" si="0"/>
        <v>2566</v>
      </c>
      <c r="P6" s="94">
        <f t="shared" si="0"/>
        <v>267</v>
      </c>
      <c r="Q6" s="94">
        <f t="shared" si="0"/>
        <v>191</v>
      </c>
      <c r="R6" s="94">
        <f t="shared" si="0"/>
        <v>7642</v>
      </c>
      <c r="S6" s="94">
        <f t="shared" si="0"/>
        <v>517</v>
      </c>
      <c r="T6" s="94">
        <f t="shared" si="0"/>
        <v>5076</v>
      </c>
      <c r="U6" s="94">
        <f t="shared" si="0"/>
        <v>5340.24</v>
      </c>
      <c r="V6" s="94">
        <f>SUM(V7:V55)</f>
        <v>6000</v>
      </c>
      <c r="W6" s="94">
        <f>SUM(W7:W55)</f>
        <v>210</v>
      </c>
      <c r="X6" s="94">
        <f>SUM(X7:X55)</f>
        <v>125</v>
      </c>
      <c r="Z6"/>
      <c r="AA6"/>
      <c r="AB6"/>
      <c r="AC6"/>
      <c r="AD6"/>
    </row>
    <row r="7" s="74" customFormat="1" ht="217" customHeight="1" spans="1:30">
      <c r="A7" s="95">
        <v>1</v>
      </c>
      <c r="B7" s="96" t="s">
        <v>29</v>
      </c>
      <c r="C7" s="95">
        <v>2023</v>
      </c>
      <c r="D7" s="97" t="s">
        <v>30</v>
      </c>
      <c r="E7" s="98" t="s">
        <v>31</v>
      </c>
      <c r="F7" s="97" t="s">
        <v>32</v>
      </c>
      <c r="G7" s="99" t="s">
        <v>33</v>
      </c>
      <c r="H7" s="100" t="s">
        <v>34</v>
      </c>
      <c r="I7" s="97" t="s">
        <v>35</v>
      </c>
      <c r="J7" s="142">
        <f>K7+R7+S7+T7+U7+W7+X7</f>
        <v>2006.5</v>
      </c>
      <c r="K7" s="142">
        <f t="shared" ref="K7:K48" si="1">L7+M7+N7+O7+P7+Q7</f>
        <v>1967</v>
      </c>
      <c r="L7" s="143"/>
      <c r="M7" s="143"/>
      <c r="N7" s="143"/>
      <c r="O7" s="143">
        <v>1700</v>
      </c>
      <c r="P7" s="143">
        <v>267</v>
      </c>
      <c r="Q7" s="143"/>
      <c r="R7" s="143"/>
      <c r="S7" s="143"/>
      <c r="T7" s="143"/>
      <c r="U7" s="143">
        <f>306.5-267</f>
        <v>39.5</v>
      </c>
      <c r="V7" s="143"/>
      <c r="W7" s="143"/>
      <c r="X7" s="143"/>
      <c r="Y7" s="155"/>
      <c r="Z7"/>
      <c r="AA7"/>
      <c r="AB7"/>
      <c r="AC7"/>
      <c r="AD7"/>
    </row>
    <row r="8" s="74" customFormat="1" ht="366" customHeight="1" spans="1:30">
      <c r="A8" s="95">
        <v>2</v>
      </c>
      <c r="B8" s="96" t="s">
        <v>36</v>
      </c>
      <c r="C8" s="95">
        <v>2023</v>
      </c>
      <c r="D8" s="97" t="s">
        <v>37</v>
      </c>
      <c r="E8" s="98" t="s">
        <v>38</v>
      </c>
      <c r="F8" s="97" t="s">
        <v>32</v>
      </c>
      <c r="G8" s="99" t="s">
        <v>39</v>
      </c>
      <c r="H8" s="100" t="s">
        <v>40</v>
      </c>
      <c r="I8" s="97" t="s">
        <v>35</v>
      </c>
      <c r="J8" s="142">
        <f t="shared" ref="J8:J55" si="2">K8+R8+S8+T8+U8+W8+X8</f>
        <v>363.703596</v>
      </c>
      <c r="K8" s="142">
        <f t="shared" si="1"/>
        <v>363.703596</v>
      </c>
      <c r="L8" s="143">
        <v>363.703596</v>
      </c>
      <c r="M8" s="143"/>
      <c r="N8" s="143"/>
      <c r="O8" s="143"/>
      <c r="P8" s="143"/>
      <c r="Q8" s="143"/>
      <c r="R8" s="143"/>
      <c r="S8" s="143"/>
      <c r="T8" s="143"/>
      <c r="U8" s="143"/>
      <c r="V8" s="143"/>
      <c r="W8" s="143"/>
      <c r="X8" s="143"/>
      <c r="Y8" s="155"/>
      <c r="Z8"/>
      <c r="AA8"/>
      <c r="AB8"/>
      <c r="AC8"/>
      <c r="AD8"/>
    </row>
    <row r="9" s="74" customFormat="1" ht="145" customHeight="1" spans="1:30">
      <c r="A9" s="95">
        <v>3</v>
      </c>
      <c r="B9" s="96" t="s">
        <v>41</v>
      </c>
      <c r="C9" s="95">
        <v>2023</v>
      </c>
      <c r="D9" s="97" t="s">
        <v>42</v>
      </c>
      <c r="E9" s="98" t="s">
        <v>31</v>
      </c>
      <c r="F9" s="97" t="s">
        <v>32</v>
      </c>
      <c r="G9" s="99" t="s">
        <v>43</v>
      </c>
      <c r="H9" s="100" t="s">
        <v>44</v>
      </c>
      <c r="I9" s="97" t="s">
        <v>35</v>
      </c>
      <c r="J9" s="142">
        <f t="shared" si="2"/>
        <v>1211.96</v>
      </c>
      <c r="K9" s="142">
        <f t="shared" si="1"/>
        <v>793.55</v>
      </c>
      <c r="L9" s="143"/>
      <c r="M9" s="143"/>
      <c r="N9" s="143"/>
      <c r="O9" s="143">
        <v>793.55</v>
      </c>
      <c r="P9" s="143"/>
      <c r="Q9" s="143"/>
      <c r="R9" s="143"/>
      <c r="S9" s="143"/>
      <c r="T9" s="143"/>
      <c r="U9" s="143">
        <v>418.41</v>
      </c>
      <c r="V9" s="143"/>
      <c r="W9" s="143"/>
      <c r="X9" s="143"/>
      <c r="Y9" s="155"/>
      <c r="Z9"/>
      <c r="AA9"/>
      <c r="AB9"/>
      <c r="AC9"/>
      <c r="AD9"/>
    </row>
    <row r="10" s="74" customFormat="1" ht="259" customHeight="1" spans="1:30">
      <c r="A10" s="95">
        <v>4</v>
      </c>
      <c r="B10" s="96" t="s">
        <v>45</v>
      </c>
      <c r="C10" s="95">
        <v>2023</v>
      </c>
      <c r="D10" s="97" t="s">
        <v>46</v>
      </c>
      <c r="E10" s="95" t="s">
        <v>31</v>
      </c>
      <c r="F10" s="97" t="s">
        <v>32</v>
      </c>
      <c r="G10" s="99" t="s">
        <v>47</v>
      </c>
      <c r="H10" s="100" t="s">
        <v>48</v>
      </c>
      <c r="I10" s="97" t="s">
        <v>35</v>
      </c>
      <c r="J10" s="142">
        <f t="shared" si="2"/>
        <v>1257.73</v>
      </c>
      <c r="K10" s="142">
        <f t="shared" si="1"/>
        <v>1257.73</v>
      </c>
      <c r="L10" s="143">
        <v>1257.73</v>
      </c>
      <c r="M10" s="143"/>
      <c r="N10" s="143"/>
      <c r="O10" s="143"/>
      <c r="P10" s="143"/>
      <c r="Q10" s="143"/>
      <c r="R10" s="143"/>
      <c r="S10" s="143"/>
      <c r="T10" s="143"/>
      <c r="U10" s="143"/>
      <c r="V10" s="143"/>
      <c r="W10" s="143"/>
      <c r="X10" s="143"/>
      <c r="Y10" s="155"/>
      <c r="Z10"/>
      <c r="AA10"/>
      <c r="AB10"/>
      <c r="AC10"/>
      <c r="AD10"/>
    </row>
    <row r="11" s="74" customFormat="1" ht="261" customHeight="1" spans="1:30">
      <c r="A11" s="95">
        <v>5</v>
      </c>
      <c r="B11" s="96" t="s">
        <v>49</v>
      </c>
      <c r="C11" s="95">
        <v>2023</v>
      </c>
      <c r="D11" s="97" t="s">
        <v>50</v>
      </c>
      <c r="E11" s="98" t="s">
        <v>31</v>
      </c>
      <c r="F11" s="97" t="s">
        <v>32</v>
      </c>
      <c r="G11" s="99" t="s">
        <v>51</v>
      </c>
      <c r="H11" s="100" t="s">
        <v>52</v>
      </c>
      <c r="I11" s="97" t="s">
        <v>35</v>
      </c>
      <c r="J11" s="142">
        <f t="shared" si="2"/>
        <v>727.58</v>
      </c>
      <c r="K11" s="142">
        <f t="shared" si="1"/>
        <v>0</v>
      </c>
      <c r="L11" s="143"/>
      <c r="M11" s="143"/>
      <c r="N11" s="143"/>
      <c r="O11" s="143"/>
      <c r="P11" s="143"/>
      <c r="Q11" s="143"/>
      <c r="R11" s="143"/>
      <c r="S11" s="143"/>
      <c r="T11" s="143"/>
      <c r="U11" s="143">
        <f>641.88+85.7</f>
        <v>727.58</v>
      </c>
      <c r="V11" s="143"/>
      <c r="W11" s="143"/>
      <c r="X11" s="143"/>
      <c r="Y11" s="155"/>
      <c r="Z11"/>
      <c r="AA11"/>
      <c r="AB11"/>
      <c r="AC11"/>
      <c r="AD11"/>
    </row>
    <row r="12" s="74" customFormat="1" ht="169" customHeight="1" spans="1:30">
      <c r="A12" s="95">
        <v>6</v>
      </c>
      <c r="B12" s="96" t="s">
        <v>53</v>
      </c>
      <c r="C12" s="95">
        <v>2023</v>
      </c>
      <c r="D12" s="97" t="s">
        <v>54</v>
      </c>
      <c r="E12" s="95" t="s">
        <v>31</v>
      </c>
      <c r="F12" s="97" t="s">
        <v>32</v>
      </c>
      <c r="G12" s="99" t="s">
        <v>55</v>
      </c>
      <c r="H12" s="100" t="s">
        <v>56</v>
      </c>
      <c r="I12" s="97" t="s">
        <v>35</v>
      </c>
      <c r="J12" s="142">
        <f t="shared" si="2"/>
        <v>969.15</v>
      </c>
      <c r="K12" s="142">
        <f t="shared" si="1"/>
        <v>969.15</v>
      </c>
      <c r="L12" s="143">
        <v>969.15</v>
      </c>
      <c r="M12" s="143"/>
      <c r="N12" s="143"/>
      <c r="O12" s="143"/>
      <c r="P12" s="143"/>
      <c r="Q12" s="143"/>
      <c r="R12" s="143"/>
      <c r="S12" s="143"/>
      <c r="T12" s="143"/>
      <c r="U12" s="143"/>
      <c r="V12" s="143"/>
      <c r="W12" s="143"/>
      <c r="X12" s="143"/>
      <c r="Y12" s="155"/>
      <c r="Z12"/>
      <c r="AA12"/>
      <c r="AB12"/>
      <c r="AC12"/>
      <c r="AD12"/>
    </row>
    <row r="13" s="74" customFormat="1" ht="253" customHeight="1" spans="1:30">
      <c r="A13" s="95">
        <v>7</v>
      </c>
      <c r="B13" s="96" t="s">
        <v>57</v>
      </c>
      <c r="C13" s="95">
        <v>2023</v>
      </c>
      <c r="D13" s="97" t="s">
        <v>58</v>
      </c>
      <c r="E13" s="95" t="s">
        <v>31</v>
      </c>
      <c r="F13" s="97" t="s">
        <v>32</v>
      </c>
      <c r="G13" s="99" t="s">
        <v>59</v>
      </c>
      <c r="H13" s="100" t="s">
        <v>60</v>
      </c>
      <c r="I13" s="97" t="s">
        <v>35</v>
      </c>
      <c r="J13" s="142">
        <f t="shared" si="2"/>
        <v>389.73</v>
      </c>
      <c r="K13" s="142">
        <f t="shared" si="1"/>
        <v>389.73</v>
      </c>
      <c r="L13" s="143">
        <v>389.73</v>
      </c>
      <c r="M13" s="143"/>
      <c r="N13" s="143"/>
      <c r="O13" s="143"/>
      <c r="P13" s="143"/>
      <c r="Q13" s="143"/>
      <c r="R13" s="143"/>
      <c r="S13" s="143"/>
      <c r="T13" s="143"/>
      <c r="U13" s="143"/>
      <c r="V13" s="143"/>
      <c r="W13" s="143"/>
      <c r="X13" s="143"/>
      <c r="Y13" s="155"/>
      <c r="Z13"/>
      <c r="AA13"/>
      <c r="AB13"/>
      <c r="AC13"/>
      <c r="AD13"/>
    </row>
    <row r="14" s="74" customFormat="1" ht="354" customHeight="1" spans="1:30">
      <c r="A14" s="95">
        <v>8</v>
      </c>
      <c r="B14" s="96" t="s">
        <v>61</v>
      </c>
      <c r="C14" s="95">
        <v>2023</v>
      </c>
      <c r="D14" s="97" t="s">
        <v>62</v>
      </c>
      <c r="E14" s="98" t="s">
        <v>31</v>
      </c>
      <c r="F14" s="97" t="s">
        <v>32</v>
      </c>
      <c r="G14" s="99" t="s">
        <v>63</v>
      </c>
      <c r="H14" s="101" t="s">
        <v>64</v>
      </c>
      <c r="I14" s="97" t="s">
        <v>35</v>
      </c>
      <c r="J14" s="142">
        <f t="shared" si="2"/>
        <v>1671.35</v>
      </c>
      <c r="K14" s="142">
        <f t="shared" si="1"/>
        <v>1671.35</v>
      </c>
      <c r="L14" s="143">
        <v>1671.35</v>
      </c>
      <c r="M14" s="143"/>
      <c r="N14" s="143"/>
      <c r="O14" s="143"/>
      <c r="P14" s="143"/>
      <c r="Q14" s="143"/>
      <c r="R14" s="143"/>
      <c r="S14" s="143"/>
      <c r="T14" s="143"/>
      <c r="U14" s="143"/>
      <c r="V14" s="143"/>
      <c r="W14" s="143"/>
      <c r="X14" s="143"/>
      <c r="Y14" s="155"/>
      <c r="Z14"/>
      <c r="AA14"/>
      <c r="AB14"/>
      <c r="AC14"/>
      <c r="AD14"/>
    </row>
    <row r="15" s="74" customFormat="1" ht="409" customHeight="1" spans="1:30">
      <c r="A15" s="95">
        <v>9</v>
      </c>
      <c r="B15" s="96" t="s">
        <v>65</v>
      </c>
      <c r="C15" s="95">
        <v>2023</v>
      </c>
      <c r="D15" s="96" t="s">
        <v>66</v>
      </c>
      <c r="E15" s="98" t="s">
        <v>31</v>
      </c>
      <c r="F15" s="96" t="s">
        <v>32</v>
      </c>
      <c r="G15" s="99" t="s">
        <v>67</v>
      </c>
      <c r="H15" s="102" t="s">
        <v>68</v>
      </c>
      <c r="I15" s="96" t="s">
        <v>35</v>
      </c>
      <c r="J15" s="142">
        <f t="shared" si="2"/>
        <v>4667.3</v>
      </c>
      <c r="K15" s="144">
        <f t="shared" si="1"/>
        <v>4667.3</v>
      </c>
      <c r="L15" s="143">
        <v>4667.3</v>
      </c>
      <c r="M15" s="143"/>
      <c r="N15" s="143"/>
      <c r="O15" s="143"/>
      <c r="P15" s="143"/>
      <c r="Q15" s="143"/>
      <c r="R15" s="143"/>
      <c r="S15" s="143"/>
      <c r="T15" s="143"/>
      <c r="U15" s="143"/>
      <c r="V15" s="143"/>
      <c r="W15" s="143"/>
      <c r="X15" s="143"/>
      <c r="Y15" s="156"/>
      <c r="Z15"/>
      <c r="AA15"/>
      <c r="AB15"/>
      <c r="AC15"/>
      <c r="AD15"/>
    </row>
    <row r="16" s="74" customFormat="1" ht="308" customHeight="1" spans="1:30">
      <c r="A16" s="95">
        <v>10</v>
      </c>
      <c r="B16" s="96" t="s">
        <v>69</v>
      </c>
      <c r="C16" s="95">
        <v>2023</v>
      </c>
      <c r="D16" s="97" t="s">
        <v>70</v>
      </c>
      <c r="E16" s="98" t="s">
        <v>31</v>
      </c>
      <c r="F16" s="97" t="s">
        <v>32</v>
      </c>
      <c r="G16" s="97" t="s">
        <v>71</v>
      </c>
      <c r="H16" s="97" t="s">
        <v>72</v>
      </c>
      <c r="I16" s="97" t="s">
        <v>35</v>
      </c>
      <c r="J16" s="142">
        <f t="shared" si="2"/>
        <v>482.69</v>
      </c>
      <c r="K16" s="142">
        <f t="shared" si="1"/>
        <v>482.69</v>
      </c>
      <c r="L16" s="143">
        <v>482.69</v>
      </c>
      <c r="M16" s="143"/>
      <c r="N16" s="143"/>
      <c r="O16" s="143"/>
      <c r="P16" s="143"/>
      <c r="Q16" s="143"/>
      <c r="R16" s="143"/>
      <c r="S16" s="143"/>
      <c r="T16" s="143"/>
      <c r="U16" s="143"/>
      <c r="V16" s="143"/>
      <c r="W16" s="143"/>
      <c r="X16" s="143"/>
      <c r="Y16" s="81"/>
      <c r="Z16"/>
      <c r="AA16"/>
      <c r="AB16"/>
      <c r="AC16"/>
      <c r="AD16"/>
    </row>
    <row r="17" s="75" customFormat="1" ht="154" customHeight="1" spans="1:30">
      <c r="A17" s="95">
        <v>11</v>
      </c>
      <c r="B17" s="96" t="s">
        <v>73</v>
      </c>
      <c r="C17" s="103">
        <v>2023</v>
      </c>
      <c r="D17" s="104" t="s">
        <v>74</v>
      </c>
      <c r="E17" s="104" t="s">
        <v>75</v>
      </c>
      <c r="F17" s="103" t="s">
        <v>76</v>
      </c>
      <c r="G17" s="104" t="s">
        <v>77</v>
      </c>
      <c r="H17" s="105" t="s">
        <v>78</v>
      </c>
      <c r="I17" s="104" t="s">
        <v>79</v>
      </c>
      <c r="J17" s="142">
        <f t="shared" si="2"/>
        <v>850</v>
      </c>
      <c r="K17" s="145">
        <f t="shared" si="1"/>
        <v>850</v>
      </c>
      <c r="L17" s="146">
        <v>850</v>
      </c>
      <c r="M17" s="146"/>
      <c r="N17" s="146"/>
      <c r="O17" s="146"/>
      <c r="P17" s="146"/>
      <c r="Q17" s="146"/>
      <c r="R17" s="146"/>
      <c r="S17" s="146"/>
      <c r="T17" s="146"/>
      <c r="U17" s="146"/>
      <c r="V17" s="146"/>
      <c r="W17" s="146"/>
      <c r="X17" s="146"/>
      <c r="Y17" s="79"/>
      <c r="Z17"/>
      <c r="AA17"/>
      <c r="AB17"/>
      <c r="AC17"/>
      <c r="AD17"/>
    </row>
    <row r="18" s="74" customFormat="1" ht="163" customHeight="1" spans="1:30">
      <c r="A18" s="95">
        <v>12</v>
      </c>
      <c r="B18" s="96" t="s">
        <v>80</v>
      </c>
      <c r="C18" s="95">
        <v>2023</v>
      </c>
      <c r="D18" s="106" t="s">
        <v>81</v>
      </c>
      <c r="E18" s="98" t="s">
        <v>38</v>
      </c>
      <c r="F18" s="97" t="s">
        <v>82</v>
      </c>
      <c r="G18" s="99" t="s">
        <v>83</v>
      </c>
      <c r="H18" s="101" t="s">
        <v>84</v>
      </c>
      <c r="I18" s="97" t="s">
        <v>85</v>
      </c>
      <c r="J18" s="142">
        <f t="shared" si="2"/>
        <v>2020</v>
      </c>
      <c r="K18" s="142">
        <f t="shared" si="1"/>
        <v>2020</v>
      </c>
      <c r="L18" s="143">
        <v>2020</v>
      </c>
      <c r="M18" s="143"/>
      <c r="N18" s="143"/>
      <c r="O18" s="143"/>
      <c r="P18" s="143"/>
      <c r="Q18" s="143"/>
      <c r="R18" s="143"/>
      <c r="S18" s="143"/>
      <c r="T18" s="143"/>
      <c r="U18" s="143"/>
      <c r="V18" s="143"/>
      <c r="W18" s="143"/>
      <c r="X18" s="143"/>
      <c r="Y18" s="157"/>
      <c r="Z18"/>
      <c r="AA18"/>
      <c r="AB18"/>
      <c r="AC18"/>
      <c r="AD18"/>
    </row>
    <row r="19" s="76" customFormat="1" ht="154" customHeight="1" spans="1:30">
      <c r="A19" s="95">
        <v>13</v>
      </c>
      <c r="B19" s="99" t="s">
        <v>86</v>
      </c>
      <c r="C19" s="95">
        <v>2023</v>
      </c>
      <c r="D19" s="97" t="s">
        <v>87</v>
      </c>
      <c r="E19" s="98" t="s">
        <v>38</v>
      </c>
      <c r="F19" s="97" t="s">
        <v>82</v>
      </c>
      <c r="G19" s="99" t="s">
        <v>88</v>
      </c>
      <c r="H19" s="101" t="s">
        <v>89</v>
      </c>
      <c r="I19" s="97" t="s">
        <v>90</v>
      </c>
      <c r="J19" s="142">
        <f t="shared" si="2"/>
        <v>11114.111</v>
      </c>
      <c r="K19" s="142">
        <f t="shared" si="1"/>
        <v>9466.33</v>
      </c>
      <c r="L19" s="143">
        <f>8379.65+871.58</f>
        <v>9251.23</v>
      </c>
      <c r="M19" s="143">
        <v>188.19</v>
      </c>
      <c r="N19" s="143"/>
      <c r="O19" s="143">
        <v>26.91</v>
      </c>
      <c r="P19" s="143"/>
      <c r="Q19" s="143"/>
      <c r="R19" s="143"/>
      <c r="S19" s="143"/>
      <c r="T19" s="143">
        <v>225.031</v>
      </c>
      <c r="U19" s="143">
        <f>250.86+181.3+990.59</f>
        <v>1422.75</v>
      </c>
      <c r="V19" s="143"/>
      <c r="W19" s="143"/>
      <c r="X19" s="143"/>
      <c r="Y19" s="157"/>
      <c r="Z19"/>
      <c r="AA19"/>
      <c r="AB19"/>
      <c r="AC19"/>
      <c r="AD19"/>
    </row>
    <row r="20" s="74" customFormat="1" ht="211" customHeight="1" spans="1:30">
      <c r="A20" s="95">
        <v>14</v>
      </c>
      <c r="B20" s="99" t="s">
        <v>91</v>
      </c>
      <c r="C20" s="95">
        <v>2023</v>
      </c>
      <c r="D20" s="97" t="s">
        <v>92</v>
      </c>
      <c r="E20" s="95" t="s">
        <v>38</v>
      </c>
      <c r="F20" s="97" t="s">
        <v>82</v>
      </c>
      <c r="G20" s="103" t="s">
        <v>93</v>
      </c>
      <c r="H20" s="107" t="s">
        <v>94</v>
      </c>
      <c r="I20" s="97" t="s">
        <v>90</v>
      </c>
      <c r="J20" s="142">
        <f t="shared" si="2"/>
        <v>2400</v>
      </c>
      <c r="K20" s="142">
        <f t="shared" si="1"/>
        <v>2400</v>
      </c>
      <c r="L20" s="143">
        <v>2400</v>
      </c>
      <c r="M20" s="143"/>
      <c r="N20" s="143"/>
      <c r="O20" s="143"/>
      <c r="P20" s="143"/>
      <c r="Q20" s="143"/>
      <c r="R20" s="143"/>
      <c r="S20" s="143"/>
      <c r="T20" s="143"/>
      <c r="U20" s="143"/>
      <c r="V20" s="143"/>
      <c r="W20" s="143"/>
      <c r="X20" s="143"/>
      <c r="Y20" s="157"/>
      <c r="Z20"/>
      <c r="AA20"/>
      <c r="AB20"/>
      <c r="AC20"/>
      <c r="AD20"/>
    </row>
    <row r="21" s="77" customFormat="1" ht="163" customHeight="1" spans="1:30">
      <c r="A21" s="95">
        <v>15</v>
      </c>
      <c r="B21" s="108" t="s">
        <v>95</v>
      </c>
      <c r="C21" s="109">
        <v>2023</v>
      </c>
      <c r="D21" s="110" t="s">
        <v>96</v>
      </c>
      <c r="E21" s="111" t="s">
        <v>31</v>
      </c>
      <c r="F21" s="112" t="s">
        <v>82</v>
      </c>
      <c r="G21" s="112" t="s">
        <v>97</v>
      </c>
      <c r="H21" s="113" t="s">
        <v>98</v>
      </c>
      <c r="I21" s="112" t="s">
        <v>90</v>
      </c>
      <c r="J21" s="142">
        <f t="shared" si="2"/>
        <v>6500</v>
      </c>
      <c r="K21" s="142">
        <f t="shared" si="1"/>
        <v>58</v>
      </c>
      <c r="L21" s="147">
        <f>6500-6442</f>
        <v>58</v>
      </c>
      <c r="M21" s="147"/>
      <c r="N21" s="148"/>
      <c r="O21" s="148"/>
      <c r="P21" s="148"/>
      <c r="Q21" s="147"/>
      <c r="R21" s="147">
        <v>6442</v>
      </c>
      <c r="S21" s="147"/>
      <c r="T21" s="147"/>
      <c r="U21" s="147"/>
      <c r="V21" s="147"/>
      <c r="W21" s="147">
        <v>0</v>
      </c>
      <c r="X21" s="147"/>
      <c r="Y21" s="158"/>
      <c r="Z21"/>
      <c r="AA21"/>
      <c r="AB21"/>
      <c r="AC21"/>
      <c r="AD21"/>
    </row>
    <row r="22" s="76" customFormat="1" ht="142" customHeight="1" spans="1:30">
      <c r="A22" s="95">
        <v>16</v>
      </c>
      <c r="B22" s="99" t="s">
        <v>99</v>
      </c>
      <c r="C22" s="103">
        <v>2023</v>
      </c>
      <c r="D22" s="104" t="s">
        <v>100</v>
      </c>
      <c r="E22" s="104" t="s">
        <v>75</v>
      </c>
      <c r="F22" s="114" t="s">
        <v>82</v>
      </c>
      <c r="G22" s="104" t="s">
        <v>77</v>
      </c>
      <c r="H22" s="105" t="s">
        <v>101</v>
      </c>
      <c r="I22" s="104" t="s">
        <v>79</v>
      </c>
      <c r="J22" s="142">
        <f t="shared" si="2"/>
        <v>250</v>
      </c>
      <c r="K22" s="142">
        <f t="shared" si="1"/>
        <v>250</v>
      </c>
      <c r="L22" s="146">
        <v>250</v>
      </c>
      <c r="M22" s="146"/>
      <c r="N22" s="146"/>
      <c r="O22" s="146"/>
      <c r="P22" s="146"/>
      <c r="Q22" s="146"/>
      <c r="R22" s="146"/>
      <c r="S22" s="146"/>
      <c r="T22" s="146"/>
      <c r="U22" s="146"/>
      <c r="V22" s="146"/>
      <c r="W22" s="146"/>
      <c r="X22" s="146"/>
      <c r="Y22" s="159"/>
      <c r="Z22"/>
      <c r="AA22"/>
      <c r="AB22"/>
      <c r="AC22"/>
      <c r="AD22"/>
    </row>
    <row r="23" s="78" customFormat="1" ht="170" customHeight="1" spans="1:30">
      <c r="A23" s="95">
        <v>17</v>
      </c>
      <c r="B23" s="108" t="s">
        <v>102</v>
      </c>
      <c r="C23" s="115">
        <v>2023</v>
      </c>
      <c r="D23" s="115" t="s">
        <v>103</v>
      </c>
      <c r="E23" s="115" t="s">
        <v>31</v>
      </c>
      <c r="F23" s="116" t="s">
        <v>104</v>
      </c>
      <c r="G23" s="115" t="s">
        <v>105</v>
      </c>
      <c r="H23" s="117" t="s">
        <v>106</v>
      </c>
      <c r="I23" s="115" t="s">
        <v>107</v>
      </c>
      <c r="J23" s="142">
        <f t="shared" si="2"/>
        <v>191</v>
      </c>
      <c r="K23" s="149">
        <f t="shared" si="1"/>
        <v>191</v>
      </c>
      <c r="L23" s="150"/>
      <c r="M23" s="150"/>
      <c r="N23" s="150"/>
      <c r="O23" s="150"/>
      <c r="P23" s="150"/>
      <c r="Q23" s="150">
        <v>191</v>
      </c>
      <c r="R23" s="150"/>
      <c r="S23" s="150"/>
      <c r="T23" s="150"/>
      <c r="U23" s="150"/>
      <c r="V23" s="150"/>
      <c r="W23" s="150"/>
      <c r="X23" s="150"/>
      <c r="Z23"/>
      <c r="AA23"/>
      <c r="AB23"/>
      <c r="AC23"/>
      <c r="AD23"/>
    </row>
    <row r="24" s="76" customFormat="1" ht="142" customHeight="1" spans="1:30">
      <c r="A24" s="95">
        <v>18</v>
      </c>
      <c r="B24" s="108" t="s">
        <v>108</v>
      </c>
      <c r="C24" s="118">
        <v>2023</v>
      </c>
      <c r="D24" s="119" t="s">
        <v>109</v>
      </c>
      <c r="E24" s="120" t="s">
        <v>75</v>
      </c>
      <c r="F24" s="119" t="s">
        <v>110</v>
      </c>
      <c r="G24" s="119" t="s">
        <v>111</v>
      </c>
      <c r="H24" s="119" t="s">
        <v>112</v>
      </c>
      <c r="I24" s="151" t="s">
        <v>113</v>
      </c>
      <c r="J24" s="142">
        <f t="shared" si="2"/>
        <v>1291.915</v>
      </c>
      <c r="K24" s="142">
        <f t="shared" si="1"/>
        <v>1034</v>
      </c>
      <c r="L24" s="146">
        <v>1034</v>
      </c>
      <c r="M24" s="146"/>
      <c r="N24" s="146"/>
      <c r="O24" s="146"/>
      <c r="P24" s="146"/>
      <c r="Q24" s="146"/>
      <c r="R24" s="146"/>
      <c r="S24" s="146"/>
      <c r="T24" s="146">
        <f>482.946-225.031</f>
        <v>257.915</v>
      </c>
      <c r="U24" s="146"/>
      <c r="V24" s="146"/>
      <c r="W24" s="146"/>
      <c r="X24" s="146"/>
      <c r="Y24" s="159"/>
      <c r="Z24"/>
      <c r="AA24"/>
      <c r="AB24"/>
      <c r="AC24"/>
      <c r="AD24"/>
    </row>
    <row r="25" s="76" customFormat="1" ht="142" customHeight="1" spans="1:30">
      <c r="A25" s="95">
        <v>19</v>
      </c>
      <c r="B25" s="108" t="s">
        <v>114</v>
      </c>
      <c r="C25" s="118">
        <v>2023</v>
      </c>
      <c r="D25" s="112" t="s">
        <v>115</v>
      </c>
      <c r="E25" s="111" t="s">
        <v>31</v>
      </c>
      <c r="F25" s="112" t="s">
        <v>82</v>
      </c>
      <c r="G25" s="112" t="s">
        <v>97</v>
      </c>
      <c r="H25" s="113" t="s">
        <v>116</v>
      </c>
      <c r="I25" s="112" t="s">
        <v>35</v>
      </c>
      <c r="J25" s="142">
        <f t="shared" si="2"/>
        <v>5402.740404</v>
      </c>
      <c r="K25" s="142">
        <f t="shared" si="1"/>
        <v>1899.766</v>
      </c>
      <c r="L25" s="146">
        <v>1521.49</v>
      </c>
      <c r="M25" s="146">
        <f>1167.276-789</f>
        <v>378.276</v>
      </c>
      <c r="N25" s="146"/>
      <c r="O25" s="146"/>
      <c r="P25" s="146"/>
      <c r="Q25" s="146"/>
      <c r="R25" s="146"/>
      <c r="S25" s="146"/>
      <c r="T25" s="146">
        <f>1118.234+700-124</f>
        <v>1694.234</v>
      </c>
      <c r="U25" s="147">
        <f>1686+122.740404</f>
        <v>1808.740404</v>
      </c>
      <c r="V25" s="147"/>
      <c r="W25" s="146"/>
      <c r="X25" s="146"/>
      <c r="Y25" s="159"/>
      <c r="Z25"/>
      <c r="AA25"/>
      <c r="AB25"/>
      <c r="AC25"/>
      <c r="AD25"/>
    </row>
    <row r="26" s="74" customFormat="1" ht="204" customHeight="1" spans="1:30">
      <c r="A26" s="95">
        <v>20</v>
      </c>
      <c r="B26" s="99" t="s">
        <v>117</v>
      </c>
      <c r="C26" s="95">
        <v>2023</v>
      </c>
      <c r="D26" s="97" t="s">
        <v>118</v>
      </c>
      <c r="E26" s="98" t="s">
        <v>38</v>
      </c>
      <c r="F26" s="97" t="s">
        <v>82</v>
      </c>
      <c r="G26" s="99" t="s">
        <v>119</v>
      </c>
      <c r="H26" s="100" t="s">
        <v>120</v>
      </c>
      <c r="I26" s="97" t="s">
        <v>35</v>
      </c>
      <c r="J26" s="142">
        <f t="shared" si="2"/>
        <v>3844.8</v>
      </c>
      <c r="K26" s="142">
        <f t="shared" si="1"/>
        <v>3844.8</v>
      </c>
      <c r="L26" s="143">
        <f>4000-155.2</f>
        <v>3844.8</v>
      </c>
      <c r="M26" s="143"/>
      <c r="N26" s="143"/>
      <c r="O26" s="143"/>
      <c r="P26" s="143"/>
      <c r="Q26" s="143"/>
      <c r="R26" s="143"/>
      <c r="S26" s="143"/>
      <c r="T26" s="143"/>
      <c r="U26" s="143"/>
      <c r="V26" s="143"/>
      <c r="W26" s="143"/>
      <c r="X26" s="143"/>
      <c r="Y26" s="157"/>
      <c r="Z26"/>
      <c r="AA26"/>
      <c r="AB26"/>
      <c r="AC26"/>
      <c r="AD26"/>
    </row>
    <row r="27" s="74" customFormat="1" ht="112" customHeight="1" spans="1:30">
      <c r="A27" s="95">
        <v>21</v>
      </c>
      <c r="B27" s="99" t="s">
        <v>121</v>
      </c>
      <c r="C27" s="95">
        <v>2023</v>
      </c>
      <c r="D27" s="97" t="s">
        <v>122</v>
      </c>
      <c r="E27" s="98" t="s">
        <v>38</v>
      </c>
      <c r="F27" s="97" t="s">
        <v>82</v>
      </c>
      <c r="G27" s="121" t="s">
        <v>79</v>
      </c>
      <c r="H27" s="122" t="s">
        <v>123</v>
      </c>
      <c r="I27" s="97" t="s">
        <v>35</v>
      </c>
      <c r="J27" s="142">
        <f t="shared" si="2"/>
        <v>1683.62</v>
      </c>
      <c r="K27" s="142">
        <f t="shared" si="1"/>
        <v>1683.62</v>
      </c>
      <c r="L27" s="143">
        <f>2400-716.38</f>
        <v>1683.62</v>
      </c>
      <c r="M27" s="143"/>
      <c r="N27" s="143"/>
      <c r="O27" s="143"/>
      <c r="P27" s="143"/>
      <c r="Q27" s="143"/>
      <c r="R27" s="143"/>
      <c r="S27" s="143"/>
      <c r="T27" s="143"/>
      <c r="U27" s="143"/>
      <c r="V27" s="143"/>
      <c r="W27" s="143"/>
      <c r="X27" s="143"/>
      <c r="Y27" s="160"/>
      <c r="Z27"/>
      <c r="AA27"/>
      <c r="AB27"/>
      <c r="AC27"/>
      <c r="AD27"/>
    </row>
    <row r="28" s="74" customFormat="1" ht="306" customHeight="1" spans="1:30">
      <c r="A28" s="95">
        <v>22</v>
      </c>
      <c r="B28" s="96" t="s">
        <v>124</v>
      </c>
      <c r="C28" s="95">
        <v>2023</v>
      </c>
      <c r="D28" s="97" t="s">
        <v>125</v>
      </c>
      <c r="E28" s="95" t="s">
        <v>38</v>
      </c>
      <c r="F28" s="97" t="s">
        <v>82</v>
      </c>
      <c r="G28" s="121" t="s">
        <v>126</v>
      </c>
      <c r="H28" s="122" t="s">
        <v>127</v>
      </c>
      <c r="I28" s="97" t="s">
        <v>128</v>
      </c>
      <c r="J28" s="142">
        <f t="shared" si="2"/>
        <v>1076</v>
      </c>
      <c r="K28" s="142">
        <f t="shared" si="1"/>
        <v>826.740404</v>
      </c>
      <c r="L28" s="143">
        <f>730.206404-92</f>
        <v>638.206404</v>
      </c>
      <c r="M28" s="143">
        <v>188.534</v>
      </c>
      <c r="N28" s="143"/>
      <c r="O28" s="143"/>
      <c r="P28" s="143"/>
      <c r="Q28" s="143"/>
      <c r="R28" s="143"/>
      <c r="S28" s="143"/>
      <c r="T28" s="143">
        <v>76</v>
      </c>
      <c r="U28" s="143">
        <f>172+1.259596</f>
        <v>173.259596</v>
      </c>
      <c r="V28" s="143">
        <v>3000</v>
      </c>
      <c r="W28" s="143"/>
      <c r="X28" s="143"/>
      <c r="Y28" s="157"/>
      <c r="Z28"/>
      <c r="AA28"/>
      <c r="AB28"/>
      <c r="AC28"/>
      <c r="AD28"/>
    </row>
    <row r="29" s="76" customFormat="1" ht="72" customHeight="1" spans="1:30">
      <c r="A29" s="95">
        <v>23</v>
      </c>
      <c r="B29" s="99" t="s">
        <v>129</v>
      </c>
      <c r="C29" s="99">
        <v>2023</v>
      </c>
      <c r="D29" s="101" t="s">
        <v>130</v>
      </c>
      <c r="E29" s="123" t="s">
        <v>31</v>
      </c>
      <c r="F29" s="113" t="s">
        <v>131</v>
      </c>
      <c r="G29" s="124" t="s">
        <v>132</v>
      </c>
      <c r="H29" s="113" t="s">
        <v>133</v>
      </c>
      <c r="I29" s="124" t="s">
        <v>134</v>
      </c>
      <c r="J29" s="142">
        <f t="shared" si="2"/>
        <v>890</v>
      </c>
      <c r="K29" s="142">
        <f t="shared" si="1"/>
        <v>890</v>
      </c>
      <c r="L29" s="146">
        <v>500</v>
      </c>
      <c r="M29" s="146">
        <v>390</v>
      </c>
      <c r="N29" s="146"/>
      <c r="O29" s="146"/>
      <c r="P29" s="146"/>
      <c r="Q29" s="146"/>
      <c r="R29" s="146"/>
      <c r="S29" s="146"/>
      <c r="T29" s="146"/>
      <c r="U29" s="146"/>
      <c r="V29" s="146"/>
      <c r="W29" s="146"/>
      <c r="X29" s="146"/>
      <c r="Y29" s="155"/>
      <c r="Z29"/>
      <c r="AA29"/>
      <c r="AB29"/>
      <c r="AC29"/>
      <c r="AD29"/>
    </row>
    <row r="30" s="76" customFormat="1" ht="300" customHeight="1" spans="1:30">
      <c r="A30" s="95">
        <v>24</v>
      </c>
      <c r="B30" s="108" t="s">
        <v>135</v>
      </c>
      <c r="C30" s="125">
        <v>2023</v>
      </c>
      <c r="D30" s="125" t="s">
        <v>136</v>
      </c>
      <c r="E30" s="125" t="s">
        <v>31</v>
      </c>
      <c r="F30" s="125" t="s">
        <v>131</v>
      </c>
      <c r="G30" s="125" t="s">
        <v>132</v>
      </c>
      <c r="H30" s="125" t="s">
        <v>137</v>
      </c>
      <c r="I30" s="119" t="s">
        <v>138</v>
      </c>
      <c r="J30" s="142">
        <f t="shared" si="2"/>
        <v>1200</v>
      </c>
      <c r="K30" s="142">
        <f t="shared" si="1"/>
        <v>0</v>
      </c>
      <c r="L30" s="146"/>
      <c r="M30" s="146"/>
      <c r="N30" s="146"/>
      <c r="O30" s="146"/>
      <c r="P30" s="146"/>
      <c r="Q30" s="146"/>
      <c r="R30" s="146">
        <v>1200</v>
      </c>
      <c r="S30" s="146"/>
      <c r="T30" s="146"/>
      <c r="U30" s="146"/>
      <c r="V30" s="146"/>
      <c r="W30" s="146"/>
      <c r="X30" s="146"/>
      <c r="Y30" s="155"/>
      <c r="Z30"/>
      <c r="AA30"/>
      <c r="AB30"/>
      <c r="AC30"/>
      <c r="AD30"/>
    </row>
    <row r="31" s="79" customFormat="1" ht="156" customHeight="1" spans="1:30">
      <c r="A31" s="95">
        <v>25</v>
      </c>
      <c r="B31" s="99" t="s">
        <v>139</v>
      </c>
      <c r="C31" s="99">
        <v>2023</v>
      </c>
      <c r="D31" s="99" t="s">
        <v>140</v>
      </c>
      <c r="E31" s="99" t="s">
        <v>141</v>
      </c>
      <c r="F31" s="99" t="s">
        <v>82</v>
      </c>
      <c r="G31" s="99" t="s">
        <v>142</v>
      </c>
      <c r="H31" s="100" t="s">
        <v>143</v>
      </c>
      <c r="I31" s="99" t="s">
        <v>144</v>
      </c>
      <c r="J31" s="142">
        <f t="shared" si="2"/>
        <v>410</v>
      </c>
      <c r="K31" s="142">
        <f t="shared" si="1"/>
        <v>410</v>
      </c>
      <c r="L31" s="146">
        <v>410</v>
      </c>
      <c r="M31" s="146"/>
      <c r="N31" s="146"/>
      <c r="O31" s="146"/>
      <c r="P31" s="146"/>
      <c r="Q31" s="146"/>
      <c r="R31" s="146"/>
      <c r="S31" s="146"/>
      <c r="T31" s="146"/>
      <c r="U31" s="146"/>
      <c r="V31" s="146">
        <v>150</v>
      </c>
      <c r="W31" s="146"/>
      <c r="X31" s="146"/>
      <c r="Y31" s="160"/>
      <c r="Z31"/>
      <c r="AA31"/>
      <c r="AB31"/>
      <c r="AC31"/>
      <c r="AD31"/>
    </row>
    <row r="32" s="79" customFormat="1" ht="86" customHeight="1" spans="1:30">
      <c r="A32" s="95">
        <v>26</v>
      </c>
      <c r="B32" s="99" t="s">
        <v>145</v>
      </c>
      <c r="C32" s="99">
        <v>2023</v>
      </c>
      <c r="D32" s="99" t="s">
        <v>146</v>
      </c>
      <c r="E32" s="99" t="s">
        <v>141</v>
      </c>
      <c r="F32" s="99" t="s">
        <v>82</v>
      </c>
      <c r="G32" s="99" t="s">
        <v>147</v>
      </c>
      <c r="H32" s="100" t="s">
        <v>148</v>
      </c>
      <c r="I32" s="99" t="s">
        <v>144</v>
      </c>
      <c r="J32" s="142">
        <f t="shared" si="2"/>
        <v>370</v>
      </c>
      <c r="K32" s="142">
        <f t="shared" si="1"/>
        <v>370</v>
      </c>
      <c r="L32" s="146">
        <v>370</v>
      </c>
      <c r="M32" s="146"/>
      <c r="N32" s="146"/>
      <c r="O32" s="146"/>
      <c r="P32" s="146"/>
      <c r="Q32" s="146"/>
      <c r="R32" s="146"/>
      <c r="S32" s="146"/>
      <c r="T32" s="146"/>
      <c r="U32" s="146"/>
      <c r="V32" s="146">
        <v>250</v>
      </c>
      <c r="W32" s="146"/>
      <c r="X32" s="146"/>
      <c r="Y32" s="160"/>
      <c r="Z32"/>
      <c r="AA32"/>
      <c r="AB32"/>
      <c r="AC32"/>
      <c r="AD32"/>
    </row>
    <row r="33" s="79" customFormat="1" ht="87" customHeight="1" spans="1:30">
      <c r="A33" s="95">
        <v>27</v>
      </c>
      <c r="B33" s="99" t="s">
        <v>149</v>
      </c>
      <c r="C33" s="99">
        <v>2023</v>
      </c>
      <c r="D33" s="99" t="s">
        <v>150</v>
      </c>
      <c r="E33" s="99" t="s">
        <v>141</v>
      </c>
      <c r="F33" s="99" t="s">
        <v>82</v>
      </c>
      <c r="G33" s="99" t="s">
        <v>151</v>
      </c>
      <c r="H33" s="100" t="s">
        <v>152</v>
      </c>
      <c r="I33" s="99" t="s">
        <v>144</v>
      </c>
      <c r="J33" s="142">
        <f t="shared" si="2"/>
        <v>450</v>
      </c>
      <c r="K33" s="142">
        <f t="shared" si="1"/>
        <v>450</v>
      </c>
      <c r="L33" s="146">
        <v>450</v>
      </c>
      <c r="M33" s="146"/>
      <c r="N33" s="146"/>
      <c r="O33" s="146"/>
      <c r="P33" s="146"/>
      <c r="Q33" s="146"/>
      <c r="R33" s="146"/>
      <c r="S33" s="146"/>
      <c r="T33" s="146"/>
      <c r="U33" s="146"/>
      <c r="V33" s="146">
        <v>600</v>
      </c>
      <c r="W33" s="146"/>
      <c r="X33" s="146"/>
      <c r="Y33" s="160"/>
      <c r="Z33"/>
      <c r="AA33"/>
      <c r="AB33"/>
      <c r="AC33"/>
      <c r="AD33"/>
    </row>
    <row r="34" s="80" customFormat="1" ht="112" customHeight="1" spans="1:30">
      <c r="A34" s="95">
        <v>28</v>
      </c>
      <c r="B34" s="99" t="s">
        <v>153</v>
      </c>
      <c r="C34" s="99">
        <v>2023</v>
      </c>
      <c r="D34" s="99" t="s">
        <v>154</v>
      </c>
      <c r="E34" s="103" t="s">
        <v>31</v>
      </c>
      <c r="F34" s="103" t="s">
        <v>76</v>
      </c>
      <c r="G34" s="103" t="s">
        <v>155</v>
      </c>
      <c r="H34" s="126" t="s">
        <v>156</v>
      </c>
      <c r="I34" s="103" t="s">
        <v>157</v>
      </c>
      <c r="J34" s="142">
        <f t="shared" si="2"/>
        <v>593</v>
      </c>
      <c r="K34" s="142">
        <f t="shared" si="1"/>
        <v>390</v>
      </c>
      <c r="L34" s="146"/>
      <c r="M34" s="146"/>
      <c r="N34" s="146">
        <v>390</v>
      </c>
      <c r="O34" s="146"/>
      <c r="P34" s="146"/>
      <c r="Q34" s="146"/>
      <c r="R34" s="146"/>
      <c r="S34" s="146"/>
      <c r="T34" s="146"/>
      <c r="U34" s="146"/>
      <c r="V34" s="146">
        <v>1000</v>
      </c>
      <c r="W34" s="146">
        <v>110</v>
      </c>
      <c r="X34" s="146">
        <f>93</f>
        <v>93</v>
      </c>
      <c r="Y34" s="161"/>
      <c r="Z34"/>
      <c r="AA34"/>
      <c r="AB34"/>
      <c r="AC34"/>
      <c r="AD34"/>
    </row>
    <row r="35" s="80" customFormat="1" ht="123" customHeight="1" spans="1:30">
      <c r="A35" s="95">
        <v>29</v>
      </c>
      <c r="B35" s="99" t="s">
        <v>158</v>
      </c>
      <c r="C35" s="99">
        <v>2023</v>
      </c>
      <c r="D35" s="127" t="s">
        <v>159</v>
      </c>
      <c r="E35" s="103" t="s">
        <v>31</v>
      </c>
      <c r="F35" s="103" t="s">
        <v>76</v>
      </c>
      <c r="G35" s="103" t="s">
        <v>160</v>
      </c>
      <c r="H35" s="102" t="s">
        <v>161</v>
      </c>
      <c r="I35" s="103" t="s">
        <v>162</v>
      </c>
      <c r="J35" s="142">
        <f t="shared" si="2"/>
        <v>876</v>
      </c>
      <c r="K35" s="142">
        <f t="shared" si="1"/>
        <v>209</v>
      </c>
      <c r="L35" s="146"/>
      <c r="M35" s="146"/>
      <c r="N35" s="146">
        <v>209</v>
      </c>
      <c r="O35" s="146"/>
      <c r="P35" s="146"/>
      <c r="Q35" s="146"/>
      <c r="R35" s="146"/>
      <c r="S35" s="146">
        <v>517</v>
      </c>
      <c r="T35" s="146"/>
      <c r="U35" s="146">
        <f>274-124</f>
        <v>150</v>
      </c>
      <c r="V35" s="146">
        <v>1000</v>
      </c>
      <c r="W35" s="146"/>
      <c r="X35" s="146"/>
      <c r="Y35" s="161"/>
      <c r="Z35"/>
      <c r="AA35"/>
      <c r="AB35"/>
      <c r="AC35"/>
      <c r="AD35"/>
    </row>
    <row r="36" s="80" customFormat="1" ht="108" customHeight="1" spans="1:30">
      <c r="A36" s="95">
        <v>30</v>
      </c>
      <c r="B36" s="99" t="s">
        <v>163</v>
      </c>
      <c r="C36" s="99">
        <v>2023</v>
      </c>
      <c r="D36" s="104" t="s">
        <v>164</v>
      </c>
      <c r="E36" s="104" t="s">
        <v>75</v>
      </c>
      <c r="F36" s="99" t="s">
        <v>76</v>
      </c>
      <c r="G36" s="104" t="s">
        <v>77</v>
      </c>
      <c r="H36" s="105" t="s">
        <v>165</v>
      </c>
      <c r="I36" s="104" t="s">
        <v>79</v>
      </c>
      <c r="J36" s="142">
        <f t="shared" si="2"/>
        <v>240</v>
      </c>
      <c r="K36" s="142">
        <f t="shared" si="1"/>
        <v>108</v>
      </c>
      <c r="L36" s="146">
        <f>387-19-260</f>
        <v>108</v>
      </c>
      <c r="M36" s="146"/>
      <c r="N36" s="146"/>
      <c r="O36" s="146"/>
      <c r="P36" s="146"/>
      <c r="Q36" s="146"/>
      <c r="R36" s="146"/>
      <c r="S36" s="146"/>
      <c r="T36" s="146"/>
      <c r="U36" s="146"/>
      <c r="V36" s="146"/>
      <c r="W36" s="146">
        <v>100</v>
      </c>
      <c r="X36" s="146">
        <v>32</v>
      </c>
      <c r="Z36"/>
      <c r="AA36"/>
      <c r="AB36"/>
      <c r="AC36"/>
      <c r="AD36"/>
    </row>
    <row r="37" s="80" customFormat="1" ht="160" customHeight="1" spans="1:30">
      <c r="A37" s="95">
        <v>31</v>
      </c>
      <c r="B37" s="99" t="s">
        <v>166</v>
      </c>
      <c r="C37" s="99">
        <v>2023</v>
      </c>
      <c r="D37" s="127" t="s">
        <v>167</v>
      </c>
      <c r="E37" s="103" t="s">
        <v>31</v>
      </c>
      <c r="F37" s="103" t="s">
        <v>76</v>
      </c>
      <c r="G37" s="103" t="s">
        <v>168</v>
      </c>
      <c r="H37" s="113" t="s">
        <v>169</v>
      </c>
      <c r="I37" s="103" t="s">
        <v>170</v>
      </c>
      <c r="J37" s="142">
        <f t="shared" si="2"/>
        <v>390</v>
      </c>
      <c r="K37" s="142">
        <f t="shared" si="1"/>
        <v>390</v>
      </c>
      <c r="L37" s="146"/>
      <c r="M37" s="146"/>
      <c r="N37" s="146">
        <v>390</v>
      </c>
      <c r="O37" s="146"/>
      <c r="P37" s="146"/>
      <c r="Q37" s="146"/>
      <c r="R37" s="146"/>
      <c r="S37" s="146"/>
      <c r="T37" s="146"/>
      <c r="U37" s="146"/>
      <c r="V37" s="146"/>
      <c r="W37" s="146"/>
      <c r="X37" s="146"/>
      <c r="Y37" s="161"/>
      <c r="Z37"/>
      <c r="AA37"/>
      <c r="AB37"/>
      <c r="AC37"/>
      <c r="AD37"/>
    </row>
    <row r="38" s="80" customFormat="1" ht="110" customHeight="1" spans="1:30">
      <c r="A38" s="95">
        <v>32</v>
      </c>
      <c r="B38" s="99" t="s">
        <v>171</v>
      </c>
      <c r="C38" s="99">
        <v>2023</v>
      </c>
      <c r="D38" s="128" t="s">
        <v>172</v>
      </c>
      <c r="E38" s="103" t="s">
        <v>31</v>
      </c>
      <c r="F38" s="103" t="s">
        <v>76</v>
      </c>
      <c r="G38" s="122" t="s">
        <v>173</v>
      </c>
      <c r="H38" s="122" t="s">
        <v>174</v>
      </c>
      <c r="I38" s="103" t="s">
        <v>175</v>
      </c>
      <c r="J38" s="142">
        <f t="shared" si="2"/>
        <v>390</v>
      </c>
      <c r="K38" s="142">
        <f t="shared" si="1"/>
        <v>390</v>
      </c>
      <c r="L38" s="146"/>
      <c r="M38" s="146"/>
      <c r="N38" s="146">
        <v>390</v>
      </c>
      <c r="O38" s="146"/>
      <c r="P38" s="146"/>
      <c r="Q38" s="146"/>
      <c r="R38" s="146"/>
      <c r="S38" s="146"/>
      <c r="T38" s="146"/>
      <c r="U38" s="146"/>
      <c r="V38" s="146"/>
      <c r="W38" s="146"/>
      <c r="X38" s="146"/>
      <c r="Y38" s="161"/>
      <c r="Z38"/>
      <c r="AA38"/>
      <c r="AB38"/>
      <c r="AC38"/>
      <c r="AD38"/>
    </row>
    <row r="39" s="76" customFormat="1" ht="127" customHeight="1" spans="1:30">
      <c r="A39" s="95">
        <v>33</v>
      </c>
      <c r="B39" s="99" t="s">
        <v>176</v>
      </c>
      <c r="C39" s="99">
        <v>2023</v>
      </c>
      <c r="D39" s="99" t="s">
        <v>177</v>
      </c>
      <c r="E39" s="99" t="s">
        <v>31</v>
      </c>
      <c r="F39" s="99" t="s">
        <v>82</v>
      </c>
      <c r="G39" s="129" t="s">
        <v>178</v>
      </c>
      <c r="H39" s="101" t="s">
        <v>179</v>
      </c>
      <c r="I39" s="99" t="s">
        <v>180</v>
      </c>
      <c r="J39" s="142">
        <f t="shared" si="2"/>
        <v>390</v>
      </c>
      <c r="K39" s="142">
        <f t="shared" si="1"/>
        <v>390</v>
      </c>
      <c r="L39" s="152"/>
      <c r="M39" s="152"/>
      <c r="N39" s="146">
        <v>390</v>
      </c>
      <c r="O39" s="152"/>
      <c r="P39" s="152"/>
      <c r="Q39" s="152"/>
      <c r="R39" s="152"/>
      <c r="S39" s="152"/>
      <c r="T39" s="152"/>
      <c r="U39" s="152"/>
      <c r="V39" s="152"/>
      <c r="W39" s="152"/>
      <c r="X39" s="152"/>
      <c r="Z39"/>
      <c r="AA39"/>
      <c r="AB39"/>
      <c r="AC39"/>
      <c r="AD39"/>
    </row>
    <row r="40" s="76" customFormat="1" ht="178" customHeight="1" spans="1:30">
      <c r="A40" s="95">
        <v>34</v>
      </c>
      <c r="B40" s="99" t="s">
        <v>181</v>
      </c>
      <c r="C40" s="99">
        <v>2023</v>
      </c>
      <c r="D40" s="99" t="s">
        <v>182</v>
      </c>
      <c r="E40" s="99" t="s">
        <v>31</v>
      </c>
      <c r="F40" s="99" t="s">
        <v>82</v>
      </c>
      <c r="G40" s="129" t="s">
        <v>183</v>
      </c>
      <c r="H40" s="101" t="s">
        <v>184</v>
      </c>
      <c r="I40" s="99" t="s">
        <v>180</v>
      </c>
      <c r="J40" s="142">
        <f t="shared" si="2"/>
        <v>390</v>
      </c>
      <c r="K40" s="142">
        <f t="shared" si="1"/>
        <v>390</v>
      </c>
      <c r="L40" s="152"/>
      <c r="M40" s="152"/>
      <c r="N40" s="146">
        <v>390</v>
      </c>
      <c r="O40" s="152"/>
      <c r="P40" s="152"/>
      <c r="Q40" s="152"/>
      <c r="R40" s="152"/>
      <c r="S40" s="152"/>
      <c r="T40" s="152"/>
      <c r="U40" s="152"/>
      <c r="V40" s="152"/>
      <c r="W40" s="152"/>
      <c r="X40" s="152"/>
      <c r="Z40"/>
      <c r="AA40"/>
      <c r="AB40"/>
      <c r="AC40"/>
      <c r="AD40"/>
    </row>
    <row r="41" s="80" customFormat="1" ht="99" customHeight="1" spans="1:30">
      <c r="A41" s="95">
        <v>35</v>
      </c>
      <c r="B41" s="99" t="s">
        <v>185</v>
      </c>
      <c r="C41" s="99">
        <v>2023</v>
      </c>
      <c r="D41" s="99" t="s">
        <v>186</v>
      </c>
      <c r="E41" s="103" t="s">
        <v>31</v>
      </c>
      <c r="F41" s="103" t="s">
        <v>76</v>
      </c>
      <c r="G41" s="103" t="s">
        <v>187</v>
      </c>
      <c r="H41" s="126" t="s">
        <v>188</v>
      </c>
      <c r="I41" s="103" t="s">
        <v>157</v>
      </c>
      <c r="J41" s="142">
        <f t="shared" si="2"/>
        <v>390</v>
      </c>
      <c r="K41" s="142">
        <f t="shared" si="1"/>
        <v>390</v>
      </c>
      <c r="L41" s="146"/>
      <c r="M41" s="146"/>
      <c r="N41" s="146">
        <v>390</v>
      </c>
      <c r="O41" s="146"/>
      <c r="P41" s="146"/>
      <c r="Q41" s="146"/>
      <c r="R41" s="146"/>
      <c r="S41" s="146"/>
      <c r="T41" s="146"/>
      <c r="U41" s="146"/>
      <c r="V41" s="146"/>
      <c r="W41" s="146"/>
      <c r="X41" s="146"/>
      <c r="Z41"/>
      <c r="AA41"/>
      <c r="AB41"/>
      <c r="AC41"/>
      <c r="AD41"/>
    </row>
    <row r="42" s="80" customFormat="1" ht="111" customHeight="1" spans="1:30">
      <c r="A42" s="95">
        <v>36</v>
      </c>
      <c r="B42" s="99" t="s">
        <v>189</v>
      </c>
      <c r="C42" s="99">
        <v>2023</v>
      </c>
      <c r="D42" s="99" t="s">
        <v>190</v>
      </c>
      <c r="E42" s="103" t="s">
        <v>31</v>
      </c>
      <c r="F42" s="103" t="s">
        <v>76</v>
      </c>
      <c r="G42" s="103" t="s">
        <v>191</v>
      </c>
      <c r="H42" s="126" t="s">
        <v>192</v>
      </c>
      <c r="I42" s="103" t="s">
        <v>157</v>
      </c>
      <c r="J42" s="142">
        <f t="shared" si="2"/>
        <v>390</v>
      </c>
      <c r="K42" s="142">
        <f t="shared" si="1"/>
        <v>390</v>
      </c>
      <c r="L42" s="146"/>
      <c r="M42" s="146"/>
      <c r="N42" s="146">
        <v>390</v>
      </c>
      <c r="O42" s="146"/>
      <c r="P42" s="146"/>
      <c r="Q42" s="146"/>
      <c r="R42" s="146"/>
      <c r="S42" s="146"/>
      <c r="T42" s="146"/>
      <c r="U42" s="146"/>
      <c r="V42" s="146"/>
      <c r="W42" s="146"/>
      <c r="X42" s="146"/>
      <c r="Z42"/>
      <c r="AA42"/>
      <c r="AB42"/>
      <c r="AC42"/>
      <c r="AD42"/>
    </row>
    <row r="43" s="76" customFormat="1" ht="90" customHeight="1" spans="1:30">
      <c r="A43" s="95">
        <v>37</v>
      </c>
      <c r="B43" s="99" t="s">
        <v>193</v>
      </c>
      <c r="C43" s="99">
        <v>2023</v>
      </c>
      <c r="D43" s="101" t="s">
        <v>194</v>
      </c>
      <c r="E43" s="123" t="s">
        <v>31</v>
      </c>
      <c r="F43" s="113" t="s">
        <v>131</v>
      </c>
      <c r="G43" s="124" t="s">
        <v>132</v>
      </c>
      <c r="H43" s="113" t="s">
        <v>195</v>
      </c>
      <c r="I43" s="124" t="s">
        <v>196</v>
      </c>
      <c r="J43" s="142">
        <f t="shared" si="2"/>
        <v>1800</v>
      </c>
      <c r="K43" s="153">
        <f t="shared" si="1"/>
        <v>1800</v>
      </c>
      <c r="L43" s="146">
        <v>1800</v>
      </c>
      <c r="M43" s="146"/>
      <c r="N43" s="146"/>
      <c r="O43" s="146"/>
      <c r="P43" s="146"/>
      <c r="Q43" s="146"/>
      <c r="R43" s="146"/>
      <c r="S43" s="146"/>
      <c r="T43" s="146"/>
      <c r="U43" s="146"/>
      <c r="V43" s="146"/>
      <c r="W43" s="146"/>
      <c r="X43" s="146"/>
      <c r="Y43" s="157"/>
      <c r="Z43"/>
      <c r="AA43"/>
      <c r="AB43"/>
      <c r="AC43"/>
      <c r="AD43"/>
    </row>
    <row r="44" s="81" customFormat="1" ht="99" customHeight="1" spans="1:30">
      <c r="A44" s="95">
        <v>38</v>
      </c>
      <c r="B44" s="99" t="s">
        <v>197</v>
      </c>
      <c r="C44" s="99">
        <v>2023</v>
      </c>
      <c r="D44" s="101" t="s">
        <v>198</v>
      </c>
      <c r="E44" s="99" t="s">
        <v>31</v>
      </c>
      <c r="F44" s="113" t="s">
        <v>199</v>
      </c>
      <c r="G44" s="113" t="s">
        <v>132</v>
      </c>
      <c r="H44" s="113" t="s">
        <v>200</v>
      </c>
      <c r="I44" s="113" t="s">
        <v>201</v>
      </c>
      <c r="J44" s="142">
        <f t="shared" si="2"/>
        <v>45.54</v>
      </c>
      <c r="K44" s="153">
        <f t="shared" si="1"/>
        <v>45.54</v>
      </c>
      <c r="L44" s="146"/>
      <c r="M44" s="146"/>
      <c r="N44" s="146"/>
      <c r="O44" s="146">
        <f>72.45-26.91</f>
        <v>45.54</v>
      </c>
      <c r="P44" s="146"/>
      <c r="Q44" s="146"/>
      <c r="R44" s="146"/>
      <c r="S44" s="146"/>
      <c r="T44" s="146"/>
      <c r="U44" s="146"/>
      <c r="V44" s="146"/>
      <c r="W44" s="146"/>
      <c r="X44" s="146"/>
      <c r="Y44" s="162"/>
      <c r="Z44"/>
      <c r="AA44"/>
      <c r="AB44"/>
      <c r="AC44"/>
      <c r="AD44"/>
    </row>
    <row r="45" s="82" customFormat="1" ht="141.75" spans="1:30">
      <c r="A45" s="95">
        <v>39</v>
      </c>
      <c r="B45" s="108" t="s">
        <v>202</v>
      </c>
      <c r="C45" s="118">
        <v>2023</v>
      </c>
      <c r="D45" s="124" t="s">
        <v>203</v>
      </c>
      <c r="E45" s="120" t="s">
        <v>31</v>
      </c>
      <c r="F45" s="112" t="s">
        <v>204</v>
      </c>
      <c r="G45" s="119" t="s">
        <v>205</v>
      </c>
      <c r="H45" s="119" t="s">
        <v>206</v>
      </c>
      <c r="I45" s="151" t="s">
        <v>207</v>
      </c>
      <c r="J45" s="142">
        <f t="shared" si="2"/>
        <v>658.82</v>
      </c>
      <c r="K45" s="153">
        <f t="shared" si="1"/>
        <v>0</v>
      </c>
      <c r="L45" s="146"/>
      <c r="M45" s="146"/>
      <c r="N45" s="146"/>
      <c r="O45" s="146"/>
      <c r="P45" s="146"/>
      <c r="Q45" s="146"/>
      <c r="R45" s="146"/>
      <c r="S45" s="146"/>
      <c r="T45" s="146">
        <v>658.82</v>
      </c>
      <c r="U45" s="146"/>
      <c r="V45" s="146"/>
      <c r="W45" s="146"/>
      <c r="X45" s="146"/>
      <c r="Y45" s="163"/>
      <c r="Z45"/>
      <c r="AA45"/>
      <c r="AB45"/>
      <c r="AC45"/>
      <c r="AD45"/>
    </row>
    <row r="46" s="82" customFormat="1" ht="57" customHeight="1" spans="1:30">
      <c r="A46" s="95">
        <v>40</v>
      </c>
      <c r="B46" s="108" t="s">
        <v>208</v>
      </c>
      <c r="C46" s="108">
        <v>2023</v>
      </c>
      <c r="D46" s="124" t="s">
        <v>209</v>
      </c>
      <c r="E46" s="108" t="s">
        <v>31</v>
      </c>
      <c r="F46" s="108" t="s">
        <v>199</v>
      </c>
      <c r="G46" s="108" t="s">
        <v>210</v>
      </c>
      <c r="H46" s="130" t="s">
        <v>211</v>
      </c>
      <c r="I46" s="103" t="s">
        <v>138</v>
      </c>
      <c r="J46" s="142">
        <f t="shared" si="2"/>
        <v>1440</v>
      </c>
      <c r="K46" s="153">
        <f t="shared" si="1"/>
        <v>0</v>
      </c>
      <c r="L46" s="146"/>
      <c r="M46" s="146"/>
      <c r="N46" s="146"/>
      <c r="O46" s="146"/>
      <c r="P46" s="146"/>
      <c r="Q46" s="146"/>
      <c r="R46" s="146"/>
      <c r="S46" s="146"/>
      <c r="T46" s="146">
        <v>1440</v>
      </c>
      <c r="U46" s="146"/>
      <c r="V46" s="146"/>
      <c r="W46" s="146"/>
      <c r="X46" s="146"/>
      <c r="Y46" s="160"/>
      <c r="Z46"/>
      <c r="AA46"/>
      <c r="AB46"/>
      <c r="AC46"/>
      <c r="AD46"/>
    </row>
    <row r="47" s="82" customFormat="1" ht="162" spans="1:30">
      <c r="A47" s="95">
        <v>41</v>
      </c>
      <c r="B47" s="108" t="s">
        <v>212</v>
      </c>
      <c r="C47" s="108">
        <v>2023</v>
      </c>
      <c r="D47" s="108" t="s">
        <v>213</v>
      </c>
      <c r="E47" s="108" t="s">
        <v>31</v>
      </c>
      <c r="F47" s="108" t="s">
        <v>199</v>
      </c>
      <c r="G47" s="108" t="s">
        <v>214</v>
      </c>
      <c r="H47" s="131" t="s">
        <v>215</v>
      </c>
      <c r="I47" s="103" t="s">
        <v>138</v>
      </c>
      <c r="J47" s="142">
        <f t="shared" si="2"/>
        <v>600</v>
      </c>
      <c r="K47" s="153">
        <f t="shared" si="1"/>
        <v>0</v>
      </c>
      <c r="L47" s="146"/>
      <c r="M47" s="146"/>
      <c r="N47" s="146"/>
      <c r="O47" s="146"/>
      <c r="P47" s="146"/>
      <c r="Q47" s="146"/>
      <c r="R47" s="146"/>
      <c r="S47" s="146"/>
      <c r="T47" s="146">
        <v>600</v>
      </c>
      <c r="U47" s="146"/>
      <c r="V47" s="146"/>
      <c r="W47" s="146"/>
      <c r="X47" s="146"/>
      <c r="Z47"/>
      <c r="AA47"/>
      <c r="AB47"/>
      <c r="AC47"/>
      <c r="AD47"/>
    </row>
    <row r="48" ht="55" customHeight="1" spans="1:30">
      <c r="A48" s="123">
        <v>42</v>
      </c>
      <c r="B48" s="123" t="s">
        <v>216</v>
      </c>
      <c r="C48" s="132">
        <v>2023</v>
      </c>
      <c r="D48" s="124" t="s">
        <v>213</v>
      </c>
      <c r="E48" s="123" t="s">
        <v>31</v>
      </c>
      <c r="F48" s="103" t="s">
        <v>217</v>
      </c>
      <c r="G48" s="103" t="s">
        <v>107</v>
      </c>
      <c r="H48" s="126" t="s">
        <v>218</v>
      </c>
      <c r="I48" s="124" t="s">
        <v>107</v>
      </c>
      <c r="J48" s="142">
        <f t="shared" si="2"/>
        <v>600</v>
      </c>
      <c r="K48" s="153">
        <f t="shared" ref="K48:K55" si="3">L48+M48+N48+O48+P48+Q48</f>
        <v>0</v>
      </c>
      <c r="L48" s="153"/>
      <c r="M48" s="153"/>
      <c r="N48" s="153"/>
      <c r="O48" s="153"/>
      <c r="P48" s="153"/>
      <c r="Q48" s="153"/>
      <c r="R48" s="153"/>
      <c r="S48" s="153"/>
      <c r="T48" s="153"/>
      <c r="U48" s="153">
        <v>600</v>
      </c>
      <c r="V48" s="153"/>
      <c r="W48" s="153"/>
      <c r="X48" s="153"/>
      <c r="Y48" s="82"/>
      <c r="AD48"/>
    </row>
    <row r="49" ht="101.25" spans="1:30">
      <c r="A49" s="123">
        <v>43</v>
      </c>
      <c r="B49" s="123" t="s">
        <v>219</v>
      </c>
      <c r="C49" s="132">
        <v>2023</v>
      </c>
      <c r="D49" s="113" t="s">
        <v>220</v>
      </c>
      <c r="E49" s="123" t="s">
        <v>31</v>
      </c>
      <c r="F49" s="114" t="s">
        <v>221</v>
      </c>
      <c r="G49" s="133" t="s">
        <v>33</v>
      </c>
      <c r="H49" s="134" t="s">
        <v>222</v>
      </c>
      <c r="I49" s="135" t="s">
        <v>162</v>
      </c>
      <c r="J49" s="142">
        <f t="shared" si="2"/>
        <v>101</v>
      </c>
      <c r="K49" s="153">
        <f t="shared" si="3"/>
        <v>101</v>
      </c>
      <c r="L49" s="153"/>
      <c r="M49" s="153">
        <v>101</v>
      </c>
      <c r="N49" s="153"/>
      <c r="O49" s="153"/>
      <c r="P49" s="153"/>
      <c r="Q49" s="153"/>
      <c r="R49" s="153"/>
      <c r="S49" s="153"/>
      <c r="T49" s="153"/>
      <c r="U49" s="153"/>
      <c r="V49" s="153"/>
      <c r="W49" s="153"/>
      <c r="X49" s="153"/>
      <c r="Y49" s="82"/>
      <c r="AD49"/>
    </row>
    <row r="50" ht="60.75" spans="1:30">
      <c r="A50" s="123">
        <v>44</v>
      </c>
      <c r="B50" s="123" t="s">
        <v>223</v>
      </c>
      <c r="C50" s="132">
        <v>2023</v>
      </c>
      <c r="D50" s="113" t="s">
        <v>224</v>
      </c>
      <c r="E50" s="123" t="s">
        <v>31</v>
      </c>
      <c r="F50" s="114" t="s">
        <v>221</v>
      </c>
      <c r="G50" s="108" t="s">
        <v>225</v>
      </c>
      <c r="H50" s="125" t="s">
        <v>226</v>
      </c>
      <c r="I50" s="103" t="s">
        <v>227</v>
      </c>
      <c r="J50" s="142">
        <f t="shared" si="2"/>
        <v>101</v>
      </c>
      <c r="K50" s="153">
        <f t="shared" si="3"/>
        <v>101</v>
      </c>
      <c r="L50" s="153"/>
      <c r="M50" s="153">
        <v>101</v>
      </c>
      <c r="N50" s="153"/>
      <c r="O50" s="153"/>
      <c r="P50" s="153"/>
      <c r="Q50" s="153"/>
      <c r="R50" s="153"/>
      <c r="S50" s="153"/>
      <c r="T50" s="153"/>
      <c r="U50" s="153"/>
      <c r="V50" s="153"/>
      <c r="W50" s="153"/>
      <c r="X50" s="153"/>
      <c r="Y50" s="82"/>
      <c r="AD50"/>
    </row>
    <row r="51" ht="60.75" spans="1:30">
      <c r="A51" s="123">
        <v>45</v>
      </c>
      <c r="B51" s="123" t="s">
        <v>228</v>
      </c>
      <c r="C51" s="132">
        <v>2023</v>
      </c>
      <c r="D51" s="113" t="s">
        <v>229</v>
      </c>
      <c r="E51" s="123" t="s">
        <v>31</v>
      </c>
      <c r="F51" s="114" t="s">
        <v>221</v>
      </c>
      <c r="G51" s="135" t="s">
        <v>230</v>
      </c>
      <c r="H51" s="136" t="s">
        <v>231</v>
      </c>
      <c r="I51" s="103" t="s">
        <v>85</v>
      </c>
      <c r="J51" s="142">
        <f t="shared" si="2"/>
        <v>101</v>
      </c>
      <c r="K51" s="153">
        <f t="shared" si="3"/>
        <v>101</v>
      </c>
      <c r="L51" s="153"/>
      <c r="M51" s="153">
        <v>101</v>
      </c>
      <c r="N51" s="153"/>
      <c r="O51" s="153"/>
      <c r="P51" s="153"/>
      <c r="Q51" s="153"/>
      <c r="R51" s="153"/>
      <c r="S51" s="153"/>
      <c r="T51" s="153"/>
      <c r="U51" s="153"/>
      <c r="V51" s="153"/>
      <c r="W51" s="153"/>
      <c r="X51" s="153"/>
      <c r="Y51" s="82"/>
      <c r="AD51"/>
    </row>
    <row r="52" ht="81" spans="1:30">
      <c r="A52" s="123">
        <v>46</v>
      </c>
      <c r="B52" s="123" t="s">
        <v>232</v>
      </c>
      <c r="C52" s="132">
        <v>2023</v>
      </c>
      <c r="D52" s="113" t="s">
        <v>233</v>
      </c>
      <c r="E52" s="123" t="s">
        <v>31</v>
      </c>
      <c r="F52" s="114" t="s">
        <v>221</v>
      </c>
      <c r="G52" s="137" t="s">
        <v>234</v>
      </c>
      <c r="H52" s="136" t="s">
        <v>235</v>
      </c>
      <c r="I52" s="137" t="s">
        <v>85</v>
      </c>
      <c r="J52" s="142">
        <f t="shared" si="2"/>
        <v>101</v>
      </c>
      <c r="K52" s="153">
        <f t="shared" si="3"/>
        <v>101</v>
      </c>
      <c r="L52" s="153"/>
      <c r="M52" s="153">
        <v>101</v>
      </c>
      <c r="N52" s="153"/>
      <c r="O52" s="153"/>
      <c r="P52" s="153"/>
      <c r="Q52" s="153"/>
      <c r="R52" s="153"/>
      <c r="S52" s="153"/>
      <c r="T52" s="153"/>
      <c r="U52" s="153"/>
      <c r="V52" s="153"/>
      <c r="W52" s="153"/>
      <c r="X52" s="153"/>
      <c r="Y52" s="82"/>
      <c r="AD52"/>
    </row>
    <row r="53" ht="121.5" spans="1:30">
      <c r="A53" s="123">
        <v>47</v>
      </c>
      <c r="B53" s="123" t="s">
        <v>236</v>
      </c>
      <c r="C53" s="132">
        <v>2023</v>
      </c>
      <c r="D53" s="113" t="s">
        <v>237</v>
      </c>
      <c r="E53" s="123" t="s">
        <v>31</v>
      </c>
      <c r="F53" s="114" t="s">
        <v>221</v>
      </c>
      <c r="G53" s="137" t="s">
        <v>238</v>
      </c>
      <c r="H53" s="136" t="s">
        <v>239</v>
      </c>
      <c r="I53" s="137" t="s">
        <v>240</v>
      </c>
      <c r="J53" s="142">
        <f t="shared" si="2"/>
        <v>101</v>
      </c>
      <c r="K53" s="153">
        <f t="shared" si="3"/>
        <v>101</v>
      </c>
      <c r="L53" s="153"/>
      <c r="M53" s="153">
        <v>101</v>
      </c>
      <c r="N53" s="153"/>
      <c r="O53" s="153"/>
      <c r="P53" s="153"/>
      <c r="Q53" s="153"/>
      <c r="R53" s="153"/>
      <c r="S53" s="153"/>
      <c r="T53" s="153"/>
      <c r="U53" s="153"/>
      <c r="V53" s="153"/>
      <c r="W53" s="153"/>
      <c r="X53" s="153"/>
      <c r="Y53" s="82"/>
      <c r="AD53"/>
    </row>
    <row r="54" ht="101.25" spans="1:30">
      <c r="A54" s="123">
        <v>48</v>
      </c>
      <c r="B54" s="123" t="s">
        <v>241</v>
      </c>
      <c r="C54" s="132">
        <v>2023</v>
      </c>
      <c r="D54" s="113" t="s">
        <v>242</v>
      </c>
      <c r="E54" s="123" t="s">
        <v>31</v>
      </c>
      <c r="F54" s="114" t="s">
        <v>221</v>
      </c>
      <c r="G54" s="137" t="s">
        <v>243</v>
      </c>
      <c r="H54" s="136" t="s">
        <v>244</v>
      </c>
      <c r="I54" s="137" t="s">
        <v>245</v>
      </c>
      <c r="J54" s="142">
        <f t="shared" si="2"/>
        <v>101</v>
      </c>
      <c r="K54" s="153">
        <f t="shared" si="3"/>
        <v>101</v>
      </c>
      <c r="L54" s="153"/>
      <c r="M54" s="153">
        <v>101</v>
      </c>
      <c r="N54" s="153"/>
      <c r="O54" s="153"/>
      <c r="P54" s="153"/>
      <c r="Q54" s="153"/>
      <c r="R54" s="153"/>
      <c r="S54" s="153"/>
      <c r="T54" s="153"/>
      <c r="U54" s="153"/>
      <c r="V54" s="153"/>
      <c r="W54" s="153"/>
      <c r="X54" s="153"/>
      <c r="Y54" s="82"/>
      <c r="AD54"/>
    </row>
    <row r="55" ht="121.5" spans="1:30">
      <c r="A55" s="123">
        <v>49</v>
      </c>
      <c r="B55" s="123" t="s">
        <v>246</v>
      </c>
      <c r="C55" s="132">
        <v>2023</v>
      </c>
      <c r="D55" s="108" t="s">
        <v>247</v>
      </c>
      <c r="E55" s="123" t="s">
        <v>31</v>
      </c>
      <c r="F55" s="114" t="s">
        <v>221</v>
      </c>
      <c r="G55" s="108" t="s">
        <v>248</v>
      </c>
      <c r="H55" s="125" t="s">
        <v>249</v>
      </c>
      <c r="I55" s="103" t="s">
        <v>180</v>
      </c>
      <c r="J55" s="142">
        <f t="shared" si="2"/>
        <v>307</v>
      </c>
      <c r="K55" s="153">
        <f t="shared" si="3"/>
        <v>183</v>
      </c>
      <c r="L55" s="153"/>
      <c r="M55" s="153">
        <v>183</v>
      </c>
      <c r="N55" s="153"/>
      <c r="O55" s="153"/>
      <c r="P55" s="153"/>
      <c r="Q55" s="153"/>
      <c r="R55" s="153"/>
      <c r="S55" s="153"/>
      <c r="T55" s="153">
        <v>124</v>
      </c>
      <c r="U55" s="153"/>
      <c r="V55" s="153"/>
      <c r="W55" s="153"/>
      <c r="X55" s="153"/>
      <c r="Y55" s="82"/>
      <c r="AD55"/>
    </row>
    <row r="56" spans="1:24">
      <c r="A56" s="138"/>
      <c r="B56" s="138"/>
      <c r="C56" s="139"/>
      <c r="D56" s="140"/>
      <c r="E56" s="138"/>
      <c r="F56" s="141"/>
      <c r="G56" s="140"/>
      <c r="H56" s="140"/>
      <c r="I56" s="140"/>
      <c r="J56" s="138"/>
      <c r="K56" s="138"/>
      <c r="L56" s="138"/>
      <c r="M56" s="138"/>
      <c r="N56" s="138"/>
      <c r="O56" s="138"/>
      <c r="P56" s="138"/>
      <c r="Q56" s="138"/>
      <c r="R56" s="138"/>
      <c r="S56" s="138"/>
      <c r="T56" s="138"/>
      <c r="U56" s="138"/>
      <c r="V56" s="138"/>
      <c r="W56" s="138"/>
      <c r="X56" s="138"/>
    </row>
  </sheetData>
  <autoFilter ref="A5:AD55">
    <extLst/>
  </autoFilter>
  <mergeCells count="23">
    <mergeCell ref="A1:D1"/>
    <mergeCell ref="A2:X2"/>
    <mergeCell ref="J3:X3"/>
    <mergeCell ref="L4:Q4"/>
    <mergeCell ref="B6:H6"/>
    <mergeCell ref="A3:A5"/>
    <mergeCell ref="B3:B5"/>
    <mergeCell ref="C3:C5"/>
    <mergeCell ref="D3:D5"/>
    <mergeCell ref="E3:E5"/>
    <mergeCell ref="F3:F5"/>
    <mergeCell ref="G3:G5"/>
    <mergeCell ref="H3:H5"/>
    <mergeCell ref="I4:I5"/>
    <mergeCell ref="J4:J5"/>
    <mergeCell ref="K4:K5"/>
    <mergeCell ref="R4:R5"/>
    <mergeCell ref="S4:S5"/>
    <mergeCell ref="T4:T5"/>
    <mergeCell ref="U4:U5"/>
    <mergeCell ref="V4:V5"/>
    <mergeCell ref="W4:W5"/>
    <mergeCell ref="X4:X5"/>
  </mergeCells>
  <printOptions horizontalCentered="1"/>
  <pageMargins left="0.0784722222222222" right="0.0784722222222222" top="0.314583333333333" bottom="0.275" header="0.236111111111111" footer="0.196527777777778"/>
  <pageSetup paperSize="8" scale="3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A1" sqref="A1:O1"/>
    </sheetView>
  </sheetViews>
  <sheetFormatPr defaultColWidth="9" defaultRowHeight="13.5"/>
  <cols>
    <col min="1" max="1" width="7.25" customWidth="1"/>
    <col min="2" max="2" width="27.3833333333333" customWidth="1"/>
    <col min="3" max="3" width="10" customWidth="1"/>
    <col min="4" max="4" width="6.63333333333333" customWidth="1"/>
    <col min="7" max="7" width="13.6333333333333"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250</v>
      </c>
      <c r="B1" s="1"/>
      <c r="C1" s="1"/>
      <c r="D1" s="1"/>
      <c r="E1" s="1"/>
      <c r="F1" s="1"/>
      <c r="G1" s="1"/>
      <c r="H1" s="1"/>
      <c r="I1" s="1"/>
      <c r="J1" s="1"/>
      <c r="K1" s="1"/>
      <c r="L1" s="1"/>
      <c r="M1" s="1"/>
      <c r="N1" s="1"/>
      <c r="O1" s="1"/>
    </row>
    <row r="2" spans="1:15">
      <c r="A2" s="2" t="s">
        <v>2</v>
      </c>
      <c r="B2" s="2" t="s">
        <v>251</v>
      </c>
      <c r="C2" s="2" t="s">
        <v>252</v>
      </c>
      <c r="D2" s="3" t="s">
        <v>253</v>
      </c>
      <c r="E2" s="4"/>
      <c r="F2" s="5" t="s">
        <v>254</v>
      </c>
      <c r="G2" s="6"/>
      <c r="I2" s="2" t="s">
        <v>2</v>
      </c>
      <c r="J2" s="2" t="s">
        <v>251</v>
      </c>
      <c r="K2" s="2" t="s">
        <v>252</v>
      </c>
      <c r="L2" s="3" t="s">
        <v>253</v>
      </c>
      <c r="M2" s="4"/>
      <c r="N2" s="3" t="s">
        <v>254</v>
      </c>
      <c r="O2" s="4"/>
    </row>
    <row r="3" ht="38" customHeight="1" spans="1:15">
      <c r="A3" s="2"/>
      <c r="B3" s="2"/>
      <c r="C3" s="7"/>
      <c r="D3" s="2" t="s">
        <v>255</v>
      </c>
      <c r="E3" s="8" t="s">
        <v>256</v>
      </c>
      <c r="F3" s="5" t="s">
        <v>257</v>
      </c>
      <c r="G3" s="6" t="s">
        <v>258</v>
      </c>
      <c r="I3" s="2"/>
      <c r="J3" s="2"/>
      <c r="K3" s="2"/>
      <c r="L3" s="2" t="s">
        <v>255</v>
      </c>
      <c r="M3" s="2" t="s">
        <v>256</v>
      </c>
      <c r="N3" s="5" t="s">
        <v>257</v>
      </c>
      <c r="O3" s="6" t="s">
        <v>258</v>
      </c>
    </row>
    <row r="4" spans="1:15">
      <c r="A4" s="9" t="s">
        <v>28</v>
      </c>
      <c r="B4" s="10"/>
      <c r="C4" s="11"/>
      <c r="D4" s="12"/>
      <c r="E4" s="13"/>
      <c r="F4" s="14"/>
      <c r="G4" s="15"/>
      <c r="I4" s="48"/>
      <c r="J4" s="48"/>
      <c r="K4" s="48"/>
      <c r="L4" s="49"/>
      <c r="M4" s="49"/>
      <c r="N4" s="49"/>
      <c r="O4" s="49"/>
    </row>
    <row r="5" spans="1:15">
      <c r="A5" s="16" t="s">
        <v>259</v>
      </c>
      <c r="B5" s="17" t="s">
        <v>260</v>
      </c>
      <c r="C5" s="18"/>
      <c r="D5" s="19"/>
      <c r="E5" s="20"/>
      <c r="F5" s="21"/>
      <c r="G5" s="22"/>
      <c r="I5" s="16" t="s">
        <v>261</v>
      </c>
      <c r="J5" s="17" t="s">
        <v>262</v>
      </c>
      <c r="K5" s="18"/>
      <c r="L5" s="19"/>
      <c r="M5" s="47"/>
      <c r="N5" s="21"/>
      <c r="O5" s="22"/>
    </row>
    <row r="6" spans="1:15">
      <c r="A6" s="23" t="s">
        <v>263</v>
      </c>
      <c r="B6" s="24" t="s">
        <v>264</v>
      </c>
      <c r="C6" s="25"/>
      <c r="D6" s="26"/>
      <c r="E6" s="27"/>
      <c r="F6" s="28"/>
      <c r="G6" s="29"/>
      <c r="I6" s="41" t="s">
        <v>263</v>
      </c>
      <c r="J6" s="50" t="s">
        <v>265</v>
      </c>
      <c r="K6" s="42"/>
      <c r="L6" s="43"/>
      <c r="M6" s="51"/>
      <c r="N6" s="45"/>
      <c r="O6" s="46"/>
    </row>
    <row r="7" spans="1:15">
      <c r="A7" s="30">
        <v>1</v>
      </c>
      <c r="B7" s="31" t="s">
        <v>266</v>
      </c>
      <c r="C7" s="32"/>
      <c r="D7" s="33"/>
      <c r="E7" s="34"/>
      <c r="F7" s="35"/>
      <c r="G7" s="15"/>
      <c r="I7" s="30">
        <v>1</v>
      </c>
      <c r="J7" s="39" t="s">
        <v>267</v>
      </c>
      <c r="K7" s="32"/>
      <c r="L7" s="33"/>
      <c r="M7" s="52"/>
      <c r="N7" s="35"/>
      <c r="O7" s="15"/>
    </row>
    <row r="8" spans="1:15">
      <c r="A8" s="36" t="s">
        <v>268</v>
      </c>
      <c r="B8" s="31" t="s">
        <v>269</v>
      </c>
      <c r="C8" s="32"/>
      <c r="D8" s="33"/>
      <c r="E8" s="34"/>
      <c r="F8" s="35"/>
      <c r="G8" s="15"/>
      <c r="I8" s="30">
        <v>2</v>
      </c>
      <c r="J8" s="53" t="s">
        <v>270</v>
      </c>
      <c r="K8" s="32"/>
      <c r="L8" s="33"/>
      <c r="M8" s="52"/>
      <c r="N8" s="35"/>
      <c r="O8" s="15"/>
    </row>
    <row r="9" ht="18" customHeight="1" spans="1:15">
      <c r="A9" s="36" t="s">
        <v>271</v>
      </c>
      <c r="B9" s="31" t="s">
        <v>272</v>
      </c>
      <c r="C9" s="32"/>
      <c r="D9" s="33"/>
      <c r="E9" s="34"/>
      <c r="F9" s="35"/>
      <c r="G9" s="15"/>
      <c r="I9" s="30">
        <v>3</v>
      </c>
      <c r="J9" s="37" t="s">
        <v>273</v>
      </c>
      <c r="K9" s="32"/>
      <c r="L9" s="33"/>
      <c r="M9" s="52"/>
      <c r="N9" s="35"/>
      <c r="O9" s="15"/>
    </row>
    <row r="10" ht="18" customHeight="1" spans="1:15">
      <c r="A10" s="30">
        <v>2</v>
      </c>
      <c r="B10" s="31" t="s">
        <v>274</v>
      </c>
      <c r="C10" s="32"/>
      <c r="D10" s="33"/>
      <c r="E10" s="34"/>
      <c r="F10" s="35"/>
      <c r="G10" s="15"/>
      <c r="I10" s="30">
        <v>4</v>
      </c>
      <c r="J10" s="37" t="s">
        <v>275</v>
      </c>
      <c r="K10" s="32"/>
      <c r="L10" s="33"/>
      <c r="M10" s="52"/>
      <c r="N10" s="35"/>
      <c r="O10" s="15"/>
    </row>
    <row r="11" ht="27" customHeight="1" spans="1:15">
      <c r="A11" s="36" t="s">
        <v>268</v>
      </c>
      <c r="B11" s="10" t="s">
        <v>276</v>
      </c>
      <c r="C11" s="32"/>
      <c r="D11" s="33"/>
      <c r="E11" s="34"/>
      <c r="F11" s="35"/>
      <c r="G11" s="15"/>
      <c r="I11" s="30">
        <v>5</v>
      </c>
      <c r="J11" s="54" t="s">
        <v>277</v>
      </c>
      <c r="K11" s="32"/>
      <c r="L11" s="33"/>
      <c r="M11" s="52"/>
      <c r="N11" s="35"/>
      <c r="O11" s="15"/>
    </row>
    <row r="12" ht="27" customHeight="1" spans="1:15">
      <c r="A12" s="36" t="s">
        <v>271</v>
      </c>
      <c r="B12" s="10" t="s">
        <v>278</v>
      </c>
      <c r="C12" s="32"/>
      <c r="D12" s="33"/>
      <c r="E12" s="34"/>
      <c r="F12" s="35"/>
      <c r="G12" s="15"/>
      <c r="I12" s="30">
        <v>6</v>
      </c>
      <c r="J12" s="37" t="s">
        <v>279</v>
      </c>
      <c r="K12" s="32"/>
      <c r="L12" s="33"/>
      <c r="M12" s="52"/>
      <c r="N12" s="35"/>
      <c r="O12" s="15"/>
    </row>
    <row r="13" ht="27" customHeight="1" spans="1:15">
      <c r="A13" s="36" t="s">
        <v>280</v>
      </c>
      <c r="B13" s="10" t="s">
        <v>281</v>
      </c>
      <c r="C13" s="32"/>
      <c r="D13" s="33"/>
      <c r="E13" s="34"/>
      <c r="F13" s="35"/>
      <c r="G13" s="15"/>
      <c r="I13" s="30">
        <v>7</v>
      </c>
      <c r="J13" s="37" t="s">
        <v>282</v>
      </c>
      <c r="K13" s="32"/>
      <c r="L13" s="33"/>
      <c r="M13" s="52"/>
      <c r="N13" s="35"/>
      <c r="O13" s="15"/>
    </row>
    <row r="14" ht="18" customHeight="1" spans="1:15">
      <c r="A14" s="36" t="s">
        <v>283</v>
      </c>
      <c r="B14" s="10" t="s">
        <v>284</v>
      </c>
      <c r="C14" s="32"/>
      <c r="D14" s="33"/>
      <c r="E14" s="34"/>
      <c r="F14" s="35"/>
      <c r="G14" s="15"/>
      <c r="I14" s="30">
        <v>8</v>
      </c>
      <c r="J14" s="39" t="s">
        <v>285</v>
      </c>
      <c r="K14" s="32"/>
      <c r="L14" s="33"/>
      <c r="M14" s="52"/>
      <c r="N14" s="35"/>
      <c r="O14" s="15"/>
    </row>
    <row r="15" ht="18" customHeight="1" spans="1:15">
      <c r="A15" s="30">
        <v>3</v>
      </c>
      <c r="B15" s="31" t="s">
        <v>286</v>
      </c>
      <c r="C15" s="32"/>
      <c r="D15" s="33"/>
      <c r="E15" s="34"/>
      <c r="F15" s="35"/>
      <c r="G15" s="15"/>
      <c r="I15" s="30">
        <v>9</v>
      </c>
      <c r="J15" s="39" t="s">
        <v>287</v>
      </c>
      <c r="K15" s="32"/>
      <c r="L15" s="33"/>
      <c r="M15" s="52"/>
      <c r="N15" s="35"/>
      <c r="O15" s="15"/>
    </row>
    <row r="16" ht="18" customHeight="1" spans="1:15">
      <c r="A16" s="30">
        <v>4</v>
      </c>
      <c r="B16" s="31" t="s">
        <v>288</v>
      </c>
      <c r="C16" s="32"/>
      <c r="D16" s="33"/>
      <c r="E16" s="34"/>
      <c r="F16" s="35"/>
      <c r="G16" s="15"/>
      <c r="I16" s="55" t="s">
        <v>289</v>
      </c>
      <c r="J16" s="50" t="s">
        <v>290</v>
      </c>
      <c r="K16" s="50"/>
      <c r="L16" s="50"/>
      <c r="M16" s="50"/>
      <c r="N16" s="50"/>
      <c r="O16" s="50"/>
    </row>
    <row r="17" ht="24" customHeight="1" spans="1:15">
      <c r="A17" s="36" t="s">
        <v>268</v>
      </c>
      <c r="B17" s="10" t="s">
        <v>291</v>
      </c>
      <c r="C17" s="32"/>
      <c r="D17" s="33"/>
      <c r="E17" s="34"/>
      <c r="F17" s="35"/>
      <c r="G17" s="15"/>
      <c r="I17" s="30">
        <v>1</v>
      </c>
      <c r="J17" s="37" t="s">
        <v>292</v>
      </c>
      <c r="K17" s="32"/>
      <c r="L17" s="33"/>
      <c r="M17" s="52"/>
      <c r="N17" s="35"/>
      <c r="O17" s="15"/>
    </row>
    <row r="18" ht="24" customHeight="1" spans="1:15">
      <c r="A18" s="36" t="s">
        <v>271</v>
      </c>
      <c r="B18" s="10" t="s">
        <v>293</v>
      </c>
      <c r="C18" s="32"/>
      <c r="D18" s="33"/>
      <c r="E18" s="34"/>
      <c r="F18" s="35"/>
      <c r="G18" s="15"/>
      <c r="I18" s="30">
        <v>2</v>
      </c>
      <c r="J18" s="37" t="s">
        <v>294</v>
      </c>
      <c r="K18" s="32"/>
      <c r="L18" s="33"/>
      <c r="M18" s="52"/>
      <c r="N18" s="35"/>
      <c r="O18" s="15"/>
    </row>
    <row r="19" ht="24" customHeight="1" spans="1:15">
      <c r="A19" s="36" t="s">
        <v>280</v>
      </c>
      <c r="B19" s="10" t="s">
        <v>295</v>
      </c>
      <c r="C19" s="32"/>
      <c r="D19" s="33"/>
      <c r="E19" s="34"/>
      <c r="F19" s="35"/>
      <c r="G19" s="15"/>
      <c r="I19" s="30">
        <v>3</v>
      </c>
      <c r="J19" s="37" t="s">
        <v>296</v>
      </c>
      <c r="K19" s="32"/>
      <c r="L19" s="33"/>
      <c r="M19" s="52"/>
      <c r="N19" s="35"/>
      <c r="O19" s="15"/>
    </row>
    <row r="20" ht="24" customHeight="1" spans="1:15">
      <c r="A20" s="36" t="s">
        <v>283</v>
      </c>
      <c r="B20" s="10" t="s">
        <v>297</v>
      </c>
      <c r="C20" s="32"/>
      <c r="D20" s="33"/>
      <c r="E20" s="34"/>
      <c r="F20" s="35"/>
      <c r="G20" s="15"/>
      <c r="I20" s="30">
        <v>4</v>
      </c>
      <c r="J20" s="37" t="s">
        <v>298</v>
      </c>
      <c r="K20" s="32"/>
      <c r="L20" s="33"/>
      <c r="M20" s="52"/>
      <c r="N20" s="35"/>
      <c r="O20" s="15"/>
    </row>
    <row r="21" spans="1:15">
      <c r="A21" s="30">
        <v>5</v>
      </c>
      <c r="B21" s="31" t="s">
        <v>299</v>
      </c>
      <c r="C21" s="32"/>
      <c r="D21" s="33"/>
      <c r="E21" s="34"/>
      <c r="F21" s="35"/>
      <c r="G21" s="15"/>
      <c r="I21" s="55" t="s">
        <v>300</v>
      </c>
      <c r="J21" s="50" t="s">
        <v>301</v>
      </c>
      <c r="K21" s="50"/>
      <c r="L21" s="50"/>
      <c r="M21" s="50"/>
      <c r="N21" s="50"/>
      <c r="O21" s="50"/>
    </row>
    <row r="22" ht="22" customHeight="1" spans="1:15">
      <c r="A22" s="30">
        <v>6</v>
      </c>
      <c r="B22" s="31" t="s">
        <v>302</v>
      </c>
      <c r="C22" s="32"/>
      <c r="D22" s="33"/>
      <c r="E22" s="34"/>
      <c r="F22" s="35"/>
      <c r="G22" s="15"/>
      <c r="I22" s="30">
        <v>1</v>
      </c>
      <c r="J22" s="54" t="s">
        <v>303</v>
      </c>
      <c r="K22" s="32"/>
      <c r="L22" s="33"/>
      <c r="M22" s="52"/>
      <c r="N22" s="35"/>
      <c r="O22" s="15"/>
    </row>
    <row r="23" ht="29" customHeight="1" spans="1:15">
      <c r="A23" s="30">
        <v>7</v>
      </c>
      <c r="B23" s="37" t="s">
        <v>304</v>
      </c>
      <c r="C23" s="32"/>
      <c r="D23" s="33"/>
      <c r="E23" s="34"/>
      <c r="F23" s="35"/>
      <c r="G23" s="15"/>
      <c r="I23" s="30">
        <v>2</v>
      </c>
      <c r="J23" s="37" t="s">
        <v>305</v>
      </c>
      <c r="K23" s="32"/>
      <c r="L23" s="33"/>
      <c r="M23" s="52"/>
      <c r="N23" s="35"/>
      <c r="O23" s="15"/>
    </row>
    <row r="24" ht="29" customHeight="1" spans="1:15">
      <c r="A24" s="23" t="s">
        <v>289</v>
      </c>
      <c r="B24" s="38" t="s">
        <v>306</v>
      </c>
      <c r="C24" s="25"/>
      <c r="D24" s="26"/>
      <c r="E24" s="27"/>
      <c r="F24" s="28"/>
      <c r="G24" s="29"/>
      <c r="I24" s="30">
        <v>3</v>
      </c>
      <c r="J24" s="37" t="s">
        <v>307</v>
      </c>
      <c r="K24" s="32"/>
      <c r="L24" s="33"/>
      <c r="M24" s="52"/>
      <c r="N24" s="35"/>
      <c r="O24" s="15"/>
    </row>
    <row r="25" ht="29" customHeight="1" spans="1:15">
      <c r="A25" s="30">
        <v>1</v>
      </c>
      <c r="B25" s="37" t="s">
        <v>308</v>
      </c>
      <c r="C25" s="32"/>
      <c r="D25" s="33"/>
      <c r="E25" s="34"/>
      <c r="F25" s="35"/>
      <c r="G25" s="15"/>
      <c r="I25" s="30">
        <v>4</v>
      </c>
      <c r="J25" s="37" t="s">
        <v>309</v>
      </c>
      <c r="K25" s="32"/>
      <c r="L25" s="33"/>
      <c r="M25" s="52"/>
      <c r="N25" s="35"/>
      <c r="O25" s="15"/>
    </row>
    <row r="26" ht="29" customHeight="1" spans="1:15">
      <c r="A26" s="30">
        <v>2</v>
      </c>
      <c r="B26" s="39" t="s">
        <v>310</v>
      </c>
      <c r="C26" s="32"/>
      <c r="D26" s="33"/>
      <c r="E26" s="34"/>
      <c r="F26" s="35"/>
      <c r="G26" s="15"/>
      <c r="I26" s="30">
        <v>5</v>
      </c>
      <c r="J26" s="37" t="s">
        <v>311</v>
      </c>
      <c r="K26" s="32"/>
      <c r="L26" s="33"/>
      <c r="M26" s="52"/>
      <c r="N26" s="35"/>
      <c r="O26" s="15"/>
    </row>
    <row r="27" ht="24" spans="1:15">
      <c r="A27" s="30">
        <v>3</v>
      </c>
      <c r="B27" s="37" t="s">
        <v>312</v>
      </c>
      <c r="C27" s="32"/>
      <c r="D27" s="33"/>
      <c r="E27" s="34"/>
      <c r="F27" s="35"/>
      <c r="G27" s="15"/>
      <c r="I27" s="30">
        <v>6</v>
      </c>
      <c r="J27" s="37" t="s">
        <v>313</v>
      </c>
      <c r="K27" s="11"/>
      <c r="L27" s="12"/>
      <c r="M27" s="56"/>
      <c r="N27" s="14"/>
      <c r="O27" s="15"/>
    </row>
    <row r="28" spans="1:15">
      <c r="A28" s="30">
        <v>4</v>
      </c>
      <c r="B28" s="37" t="s">
        <v>314</v>
      </c>
      <c r="C28" s="32"/>
      <c r="D28" s="33"/>
      <c r="E28" s="34"/>
      <c r="F28" s="35"/>
      <c r="G28" s="15"/>
      <c r="I28" s="16" t="s">
        <v>315</v>
      </c>
      <c r="J28" s="17" t="s">
        <v>316</v>
      </c>
      <c r="K28" s="18"/>
      <c r="L28" s="19"/>
      <c r="M28" s="47"/>
      <c r="N28" s="21"/>
      <c r="O28" s="22"/>
    </row>
    <row r="29" spans="1:15">
      <c r="A29" s="23" t="s">
        <v>300</v>
      </c>
      <c r="B29" s="38" t="s">
        <v>317</v>
      </c>
      <c r="C29" s="25"/>
      <c r="D29" s="26"/>
      <c r="E29" s="27"/>
      <c r="F29" s="28"/>
      <c r="G29" s="29"/>
      <c r="I29" s="41" t="s">
        <v>263</v>
      </c>
      <c r="J29" s="50" t="s">
        <v>316</v>
      </c>
      <c r="K29" s="42"/>
      <c r="L29" s="43"/>
      <c r="M29" s="51"/>
      <c r="N29" s="45"/>
      <c r="O29" s="46"/>
    </row>
    <row r="30" spans="1:15">
      <c r="A30" s="30">
        <v>1</v>
      </c>
      <c r="B30" s="37" t="s">
        <v>318</v>
      </c>
      <c r="C30" s="32"/>
      <c r="D30" s="33"/>
      <c r="E30" s="34"/>
      <c r="F30" s="35"/>
      <c r="G30" s="15"/>
      <c r="I30" s="30">
        <v>1</v>
      </c>
      <c r="J30" s="37" t="s">
        <v>319</v>
      </c>
      <c r="K30" s="32"/>
      <c r="L30" s="33"/>
      <c r="M30" s="52"/>
      <c r="N30" s="35"/>
      <c r="O30" s="15"/>
    </row>
    <row r="31" spans="1:15">
      <c r="A31" s="36" t="s">
        <v>268</v>
      </c>
      <c r="B31" s="37" t="s">
        <v>320</v>
      </c>
      <c r="C31" s="32"/>
      <c r="D31" s="33"/>
      <c r="E31" s="34"/>
      <c r="F31" s="35"/>
      <c r="G31" s="15"/>
      <c r="I31" s="30">
        <v>2</v>
      </c>
      <c r="J31" s="37" t="s">
        <v>321</v>
      </c>
      <c r="K31" s="32"/>
      <c r="L31" s="33"/>
      <c r="M31" s="52"/>
      <c r="N31" s="35"/>
      <c r="O31" s="15"/>
    </row>
    <row r="32" spans="1:15">
      <c r="A32" s="36" t="s">
        <v>271</v>
      </c>
      <c r="B32" s="37" t="s">
        <v>322</v>
      </c>
      <c r="C32" s="32"/>
      <c r="D32" s="33"/>
      <c r="E32" s="34"/>
      <c r="F32" s="35"/>
      <c r="G32" s="15"/>
      <c r="I32" s="30">
        <v>3</v>
      </c>
      <c r="J32" s="39" t="s">
        <v>323</v>
      </c>
      <c r="K32" s="11"/>
      <c r="L32" s="12"/>
      <c r="M32" s="56"/>
      <c r="N32" s="14"/>
      <c r="O32" s="15"/>
    </row>
    <row r="33" spans="1:15">
      <c r="A33" s="36" t="s">
        <v>280</v>
      </c>
      <c r="B33" s="37" t="s">
        <v>324</v>
      </c>
      <c r="C33" s="32"/>
      <c r="D33" s="33"/>
      <c r="E33" s="34"/>
      <c r="F33" s="35"/>
      <c r="G33" s="15"/>
      <c r="I33" s="16" t="s">
        <v>325</v>
      </c>
      <c r="J33" s="17" t="s">
        <v>326</v>
      </c>
      <c r="K33" s="18"/>
      <c r="L33" s="19"/>
      <c r="M33" s="47"/>
      <c r="N33" s="21"/>
      <c r="O33" s="22"/>
    </row>
    <row r="34" spans="1:15">
      <c r="A34" s="36" t="s">
        <v>283</v>
      </c>
      <c r="B34" s="37" t="s">
        <v>327</v>
      </c>
      <c r="C34" s="32"/>
      <c r="D34" s="33"/>
      <c r="E34" s="34"/>
      <c r="F34" s="35"/>
      <c r="G34" s="15"/>
      <c r="I34" s="55" t="s">
        <v>263</v>
      </c>
      <c r="J34" s="50" t="s">
        <v>328</v>
      </c>
      <c r="K34" s="50"/>
      <c r="L34" s="50"/>
      <c r="M34" s="50"/>
      <c r="N34" s="50"/>
      <c r="O34" s="50"/>
    </row>
    <row r="35" spans="1:15">
      <c r="A35" s="30">
        <v>2</v>
      </c>
      <c r="B35" s="39" t="s">
        <v>329</v>
      </c>
      <c r="C35" s="32"/>
      <c r="D35" s="33"/>
      <c r="E35" s="34"/>
      <c r="F35" s="35"/>
      <c r="G35" s="15"/>
      <c r="I35" s="30">
        <v>1</v>
      </c>
      <c r="J35" s="57" t="s">
        <v>330</v>
      </c>
      <c r="K35" s="32"/>
      <c r="L35" s="33"/>
      <c r="M35" s="52"/>
      <c r="N35" s="35"/>
      <c r="O35" s="15"/>
    </row>
    <row r="36" spans="1:15">
      <c r="A36" s="23" t="s">
        <v>331</v>
      </c>
      <c r="B36" s="40" t="s">
        <v>332</v>
      </c>
      <c r="C36" s="25"/>
      <c r="D36" s="26"/>
      <c r="E36" s="27"/>
      <c r="F36" s="28"/>
      <c r="G36" s="29"/>
      <c r="I36" s="55" t="s">
        <v>289</v>
      </c>
      <c r="J36" s="50" t="s">
        <v>333</v>
      </c>
      <c r="K36" s="50"/>
      <c r="L36" s="50"/>
      <c r="M36" s="50"/>
      <c r="N36" s="50"/>
      <c r="O36" s="50"/>
    </row>
    <row r="37" spans="1:15">
      <c r="A37" s="30">
        <v>1</v>
      </c>
      <c r="B37" s="39" t="s">
        <v>334</v>
      </c>
      <c r="C37" s="32"/>
      <c r="D37" s="33"/>
      <c r="E37" s="34"/>
      <c r="F37" s="35"/>
      <c r="G37" s="15"/>
      <c r="I37" s="30">
        <v>1</v>
      </c>
      <c r="J37" s="37" t="s">
        <v>335</v>
      </c>
      <c r="K37" s="32"/>
      <c r="L37" s="33"/>
      <c r="M37" s="52"/>
      <c r="N37" s="35"/>
      <c r="O37" s="15"/>
    </row>
    <row r="38" spans="1:15">
      <c r="A38" s="30">
        <v>2</v>
      </c>
      <c r="B38" s="39" t="s">
        <v>336</v>
      </c>
      <c r="C38" s="32"/>
      <c r="D38" s="33"/>
      <c r="E38" s="34"/>
      <c r="F38" s="35"/>
      <c r="G38" s="15"/>
      <c r="I38" s="30">
        <v>2</v>
      </c>
      <c r="J38" s="37" t="s">
        <v>337</v>
      </c>
      <c r="K38" s="32"/>
      <c r="L38" s="33"/>
      <c r="M38" s="52"/>
      <c r="N38" s="35"/>
      <c r="O38" s="15"/>
    </row>
    <row r="39" spans="1:15">
      <c r="A39" s="30">
        <v>3</v>
      </c>
      <c r="B39" s="39" t="s">
        <v>338</v>
      </c>
      <c r="C39" s="32"/>
      <c r="D39" s="33"/>
      <c r="E39" s="34"/>
      <c r="F39" s="35"/>
      <c r="G39" s="15"/>
      <c r="I39" s="30">
        <v>3</v>
      </c>
      <c r="J39" s="37" t="s">
        <v>339</v>
      </c>
      <c r="K39" s="32"/>
      <c r="L39" s="33"/>
      <c r="M39" s="52"/>
      <c r="N39" s="35"/>
      <c r="O39" s="15"/>
    </row>
    <row r="40" spans="1:15">
      <c r="A40" s="30">
        <v>4</v>
      </c>
      <c r="B40" s="39" t="s">
        <v>340</v>
      </c>
      <c r="C40" s="32"/>
      <c r="D40" s="33"/>
      <c r="E40" s="34"/>
      <c r="F40" s="35"/>
      <c r="G40" s="15"/>
      <c r="I40" s="55" t="s">
        <v>300</v>
      </c>
      <c r="J40" s="50" t="s">
        <v>341</v>
      </c>
      <c r="K40" s="50"/>
      <c r="L40" s="50"/>
      <c r="M40" s="50"/>
      <c r="N40" s="50"/>
      <c r="O40" s="50"/>
    </row>
    <row r="41" spans="1:15">
      <c r="A41" s="23" t="s">
        <v>342</v>
      </c>
      <c r="B41" s="40" t="s">
        <v>343</v>
      </c>
      <c r="C41" s="25"/>
      <c r="D41" s="26"/>
      <c r="E41" s="27"/>
      <c r="F41" s="28"/>
      <c r="G41" s="29"/>
      <c r="I41" s="30">
        <v>1</v>
      </c>
      <c r="J41" s="37" t="s">
        <v>344</v>
      </c>
      <c r="K41" s="32"/>
      <c r="L41" s="33"/>
      <c r="M41" s="52"/>
      <c r="N41" s="35"/>
      <c r="O41" s="15"/>
    </row>
    <row r="42" spans="1:15">
      <c r="A42" s="30">
        <v>1</v>
      </c>
      <c r="B42" s="37" t="s">
        <v>345</v>
      </c>
      <c r="C42" s="32"/>
      <c r="D42" s="33"/>
      <c r="E42" s="34"/>
      <c r="F42" s="35"/>
      <c r="G42" s="15"/>
      <c r="I42" s="30">
        <v>2</v>
      </c>
      <c r="J42" s="37" t="s">
        <v>346</v>
      </c>
      <c r="K42" s="32"/>
      <c r="L42" s="33"/>
      <c r="M42" s="52"/>
      <c r="N42" s="35"/>
      <c r="O42" s="15"/>
    </row>
    <row r="43" spans="1:15">
      <c r="A43" s="30">
        <v>2</v>
      </c>
      <c r="B43" s="37" t="s">
        <v>347</v>
      </c>
      <c r="C43" s="32"/>
      <c r="D43" s="33"/>
      <c r="E43" s="34"/>
      <c r="F43" s="35"/>
      <c r="G43" s="15"/>
      <c r="I43" s="30">
        <v>3</v>
      </c>
      <c r="J43" s="37" t="s">
        <v>348</v>
      </c>
      <c r="K43" s="32"/>
      <c r="L43" s="33"/>
      <c r="M43" s="52"/>
      <c r="N43" s="35"/>
      <c r="O43" s="15"/>
    </row>
    <row r="44" spans="1:15">
      <c r="A44" s="30">
        <v>3</v>
      </c>
      <c r="B44" s="37" t="s">
        <v>349</v>
      </c>
      <c r="C44" s="32"/>
      <c r="D44" s="33"/>
      <c r="E44" s="34"/>
      <c r="F44" s="35"/>
      <c r="G44" s="15"/>
      <c r="I44" s="30">
        <v>4</v>
      </c>
      <c r="J44" s="37" t="s">
        <v>350</v>
      </c>
      <c r="K44" s="32"/>
      <c r="L44" s="33"/>
      <c r="M44" s="52"/>
      <c r="N44" s="35"/>
      <c r="O44" s="15"/>
    </row>
    <row r="45" spans="1:15">
      <c r="A45" s="30">
        <v>4</v>
      </c>
      <c r="B45" s="37" t="s">
        <v>351</v>
      </c>
      <c r="C45" s="32"/>
      <c r="D45" s="33"/>
      <c r="E45" s="34"/>
      <c r="F45" s="35"/>
      <c r="G45" s="15"/>
      <c r="I45" s="30">
        <v>5</v>
      </c>
      <c r="J45" s="37" t="s">
        <v>352</v>
      </c>
      <c r="K45" s="32"/>
      <c r="L45" s="33"/>
      <c r="M45" s="52"/>
      <c r="N45" s="35"/>
      <c r="O45" s="15"/>
    </row>
    <row r="46" spans="1:15">
      <c r="A46" s="30">
        <v>5</v>
      </c>
      <c r="B46" s="37" t="s">
        <v>353</v>
      </c>
      <c r="C46" s="32"/>
      <c r="D46" s="33"/>
      <c r="E46" s="34"/>
      <c r="F46" s="35"/>
      <c r="G46" s="15"/>
      <c r="I46" s="30">
        <v>6</v>
      </c>
      <c r="J46" s="37" t="s">
        <v>354</v>
      </c>
      <c r="K46" s="32"/>
      <c r="L46" s="33"/>
      <c r="M46" s="52"/>
      <c r="N46" s="35"/>
      <c r="O46" s="15"/>
    </row>
    <row r="47" spans="1:15">
      <c r="A47" s="30">
        <v>6</v>
      </c>
      <c r="B47" s="37" t="s">
        <v>287</v>
      </c>
      <c r="C47" s="32"/>
      <c r="D47" s="33"/>
      <c r="E47" s="34"/>
      <c r="F47" s="35"/>
      <c r="G47" s="15"/>
      <c r="I47" s="55" t="s">
        <v>331</v>
      </c>
      <c r="J47" s="50" t="s">
        <v>355</v>
      </c>
      <c r="K47" s="50"/>
      <c r="L47" s="50"/>
      <c r="M47" s="50"/>
      <c r="N47" s="50"/>
      <c r="O47" s="50"/>
    </row>
    <row r="48" spans="1:15">
      <c r="A48" s="16" t="s">
        <v>356</v>
      </c>
      <c r="B48" s="17" t="s">
        <v>357</v>
      </c>
      <c r="C48" s="18"/>
      <c r="D48" s="19"/>
      <c r="E48" s="20"/>
      <c r="F48" s="21"/>
      <c r="G48" s="22"/>
      <c r="I48" s="30">
        <v>1</v>
      </c>
      <c r="J48" s="37" t="s">
        <v>358</v>
      </c>
      <c r="K48" s="32"/>
      <c r="L48" s="33"/>
      <c r="M48" s="52"/>
      <c r="N48" s="35"/>
      <c r="O48" s="15"/>
    </row>
    <row r="49" spans="1:15">
      <c r="A49" s="41" t="s">
        <v>263</v>
      </c>
      <c r="B49" s="38" t="s">
        <v>359</v>
      </c>
      <c r="C49" s="42"/>
      <c r="D49" s="43"/>
      <c r="E49" s="44"/>
      <c r="F49" s="45"/>
      <c r="G49" s="46"/>
      <c r="I49" s="30">
        <v>2</v>
      </c>
      <c r="J49" s="37" t="s">
        <v>360</v>
      </c>
      <c r="K49" s="32"/>
      <c r="L49" s="33"/>
      <c r="M49" s="52"/>
      <c r="N49" s="35"/>
      <c r="O49" s="15"/>
    </row>
    <row r="50" spans="1:15">
      <c r="A50" s="30">
        <v>1</v>
      </c>
      <c r="B50" s="37" t="s">
        <v>361</v>
      </c>
      <c r="C50" s="32"/>
      <c r="D50" s="33"/>
      <c r="E50" s="34"/>
      <c r="F50" s="35"/>
      <c r="G50" s="15"/>
      <c r="I50" s="30">
        <v>3</v>
      </c>
      <c r="J50" s="37" t="s">
        <v>362</v>
      </c>
      <c r="K50" s="32"/>
      <c r="L50" s="33"/>
      <c r="M50" s="52"/>
      <c r="N50" s="35"/>
      <c r="O50" s="15"/>
    </row>
    <row r="51" spans="1:15">
      <c r="A51" s="30">
        <v>2</v>
      </c>
      <c r="B51" s="37" t="s">
        <v>363</v>
      </c>
      <c r="C51" s="32"/>
      <c r="D51" s="33"/>
      <c r="E51" s="34"/>
      <c r="F51" s="35"/>
      <c r="G51" s="15"/>
      <c r="I51" s="30">
        <v>4</v>
      </c>
      <c r="J51" s="37" t="s">
        <v>364</v>
      </c>
      <c r="K51" s="32"/>
      <c r="L51" s="33"/>
      <c r="M51" s="52"/>
      <c r="N51" s="35"/>
      <c r="O51" s="15"/>
    </row>
    <row r="52" spans="1:15">
      <c r="A52" s="23" t="s">
        <v>289</v>
      </c>
      <c r="B52" s="38" t="s">
        <v>365</v>
      </c>
      <c r="C52" s="25"/>
      <c r="D52" s="26"/>
      <c r="E52" s="27"/>
      <c r="F52" s="28"/>
      <c r="G52" s="29"/>
      <c r="I52" s="30">
        <v>5</v>
      </c>
      <c r="J52" s="37" t="s">
        <v>366</v>
      </c>
      <c r="K52" s="32"/>
      <c r="L52" s="33"/>
      <c r="M52" s="52"/>
      <c r="N52" s="35"/>
      <c r="O52" s="15"/>
    </row>
    <row r="53" spans="1:15">
      <c r="A53" s="30">
        <v>1</v>
      </c>
      <c r="B53" s="37" t="s">
        <v>367</v>
      </c>
      <c r="C53" s="32"/>
      <c r="D53" s="33"/>
      <c r="E53" s="34"/>
      <c r="F53" s="35"/>
      <c r="G53" s="15"/>
      <c r="I53" s="16" t="s">
        <v>368</v>
      </c>
      <c r="J53" s="17" t="s">
        <v>369</v>
      </c>
      <c r="K53" s="18"/>
      <c r="L53" s="19"/>
      <c r="M53" s="58"/>
      <c r="N53" s="21"/>
      <c r="O53" s="22"/>
    </row>
    <row r="54" spans="1:15">
      <c r="A54" s="30">
        <v>2</v>
      </c>
      <c r="B54" s="37" t="s">
        <v>370</v>
      </c>
      <c r="C54" s="32"/>
      <c r="D54" s="33"/>
      <c r="E54" s="34"/>
      <c r="F54" s="35"/>
      <c r="G54" s="15"/>
      <c r="I54" s="55" t="s">
        <v>263</v>
      </c>
      <c r="J54" s="50" t="s">
        <v>371</v>
      </c>
      <c r="K54" s="50"/>
      <c r="L54" s="50"/>
      <c r="M54" s="50"/>
      <c r="N54" s="50"/>
      <c r="O54" s="50"/>
    </row>
    <row r="55" spans="1:15">
      <c r="A55" s="23" t="s">
        <v>300</v>
      </c>
      <c r="B55" s="38" t="s">
        <v>372</v>
      </c>
      <c r="C55" s="25"/>
      <c r="D55" s="26"/>
      <c r="E55" s="27"/>
      <c r="F55" s="28"/>
      <c r="G55" s="29"/>
      <c r="I55" s="30">
        <v>1</v>
      </c>
      <c r="J55" s="57" t="s">
        <v>373</v>
      </c>
      <c r="K55" s="32"/>
      <c r="L55" s="33"/>
      <c r="M55" s="59"/>
      <c r="N55" s="35"/>
      <c r="O55" s="15"/>
    </row>
    <row r="56" spans="1:15">
      <c r="A56" s="30">
        <v>1</v>
      </c>
      <c r="B56" s="37" t="s">
        <v>374</v>
      </c>
      <c r="C56" s="32"/>
      <c r="D56" s="33"/>
      <c r="E56" s="34"/>
      <c r="F56" s="35"/>
      <c r="G56" s="15"/>
      <c r="I56" s="30">
        <v>2</v>
      </c>
      <c r="J56" s="57" t="s">
        <v>375</v>
      </c>
      <c r="K56" s="32"/>
      <c r="L56" s="33"/>
      <c r="M56" s="59"/>
      <c r="N56" s="35"/>
      <c r="O56" s="15"/>
    </row>
    <row r="57" spans="1:15">
      <c r="A57" s="30">
        <v>2</v>
      </c>
      <c r="B57" s="39" t="s">
        <v>376</v>
      </c>
      <c r="C57" s="32"/>
      <c r="D57" s="33"/>
      <c r="E57" s="34"/>
      <c r="F57" s="35"/>
      <c r="G57" s="15"/>
      <c r="I57" s="55" t="s">
        <v>289</v>
      </c>
      <c r="J57" s="50" t="s">
        <v>377</v>
      </c>
      <c r="K57" s="50"/>
      <c r="L57" s="50"/>
      <c r="M57" s="50"/>
      <c r="N57" s="50"/>
      <c r="O57" s="50"/>
    </row>
    <row r="58" spans="1:15">
      <c r="A58" s="23" t="s">
        <v>331</v>
      </c>
      <c r="B58" s="40" t="s">
        <v>378</v>
      </c>
      <c r="C58" s="25"/>
      <c r="D58" s="26"/>
      <c r="E58" s="27"/>
      <c r="F58" s="28"/>
      <c r="G58" s="29"/>
      <c r="I58" s="30">
        <v>1</v>
      </c>
      <c r="J58" s="57" t="s">
        <v>379</v>
      </c>
      <c r="K58" s="32"/>
      <c r="L58" s="33"/>
      <c r="M58" s="59"/>
      <c r="N58" s="35"/>
      <c r="O58" s="15"/>
    </row>
    <row r="59" spans="1:15">
      <c r="A59" s="30">
        <v>1</v>
      </c>
      <c r="B59" s="39" t="s">
        <v>380</v>
      </c>
      <c r="C59" s="32"/>
      <c r="D59" s="33"/>
      <c r="E59" s="34"/>
      <c r="F59" s="35"/>
      <c r="G59" s="15"/>
      <c r="I59" s="30">
        <v>2</v>
      </c>
      <c r="J59" s="57" t="s">
        <v>381</v>
      </c>
      <c r="K59" s="32"/>
      <c r="L59" s="33"/>
      <c r="M59" s="59"/>
      <c r="N59" s="35"/>
      <c r="O59" s="15"/>
    </row>
    <row r="60" spans="1:15">
      <c r="A60" s="30">
        <v>2</v>
      </c>
      <c r="B60" s="39" t="s">
        <v>382</v>
      </c>
      <c r="C60" s="32"/>
      <c r="D60" s="33"/>
      <c r="E60" s="34"/>
      <c r="F60" s="35"/>
      <c r="G60" s="15"/>
      <c r="I60" s="30">
        <v>3</v>
      </c>
      <c r="J60" s="57" t="s">
        <v>383</v>
      </c>
      <c r="K60" s="32"/>
      <c r="L60" s="33"/>
      <c r="M60" s="59"/>
      <c r="N60" s="35"/>
      <c r="O60" s="15"/>
    </row>
    <row r="61" spans="1:15">
      <c r="A61" s="30">
        <v>3</v>
      </c>
      <c r="B61" s="39" t="s">
        <v>384</v>
      </c>
      <c r="C61" s="32"/>
      <c r="D61" s="33"/>
      <c r="E61" s="34"/>
      <c r="F61" s="35"/>
      <c r="G61" s="15"/>
      <c r="I61" s="30">
        <v>4</v>
      </c>
      <c r="J61" s="57" t="s">
        <v>385</v>
      </c>
      <c r="K61" s="32"/>
      <c r="L61" s="33"/>
      <c r="M61" s="59"/>
      <c r="N61" s="35"/>
      <c r="O61" s="15"/>
    </row>
    <row r="62" spans="1:15">
      <c r="A62" s="23" t="s">
        <v>386</v>
      </c>
      <c r="B62" s="40" t="s">
        <v>387</v>
      </c>
      <c r="C62" s="25"/>
      <c r="D62" s="26"/>
      <c r="E62" s="27"/>
      <c r="F62" s="28"/>
      <c r="G62" s="29"/>
      <c r="I62" s="16" t="s">
        <v>388</v>
      </c>
      <c r="J62" s="17" t="s">
        <v>389</v>
      </c>
      <c r="K62" s="18"/>
      <c r="L62" s="19"/>
      <c r="M62" s="47"/>
      <c r="N62" s="19"/>
      <c r="O62" s="22"/>
    </row>
    <row r="63" spans="1:15">
      <c r="A63" s="30">
        <v>1</v>
      </c>
      <c r="B63" s="40" t="s">
        <v>387</v>
      </c>
      <c r="C63" s="32"/>
      <c r="D63" s="33"/>
      <c r="E63" s="34"/>
      <c r="F63" s="35"/>
      <c r="G63" s="15"/>
      <c r="I63" s="41" t="s">
        <v>263</v>
      </c>
      <c r="J63" s="50" t="s">
        <v>389</v>
      </c>
      <c r="K63" s="42"/>
      <c r="L63" s="43"/>
      <c r="M63" s="51"/>
      <c r="N63" s="45"/>
      <c r="O63" s="46"/>
    </row>
    <row r="64" spans="1:15">
      <c r="A64" s="16"/>
      <c r="B64" s="17"/>
      <c r="C64" s="18"/>
      <c r="D64" s="19"/>
      <c r="E64" s="47"/>
      <c r="F64" s="21"/>
      <c r="G64" s="22"/>
      <c r="I64" s="60">
        <v>1</v>
      </c>
      <c r="J64" s="61" t="s">
        <v>389</v>
      </c>
      <c r="K64" s="62"/>
      <c r="L64" s="63"/>
      <c r="M64" s="64"/>
      <c r="N64" s="65"/>
      <c r="O64" s="66"/>
    </row>
    <row r="65" spans="1:15">
      <c r="A65" s="41"/>
      <c r="B65" s="50"/>
      <c r="C65" s="42"/>
      <c r="D65" s="43"/>
      <c r="E65" s="51"/>
      <c r="F65" s="45"/>
      <c r="G65" s="46"/>
      <c r="I65" s="16" t="s">
        <v>390</v>
      </c>
      <c r="J65" s="17" t="s">
        <v>287</v>
      </c>
      <c r="K65" s="18"/>
      <c r="L65" s="19"/>
      <c r="M65" s="47"/>
      <c r="N65" s="21"/>
      <c r="O65" s="22"/>
    </row>
    <row r="66" spans="1:15">
      <c r="A66" s="30"/>
      <c r="B66" s="39"/>
      <c r="C66" s="32"/>
      <c r="D66" s="33"/>
      <c r="E66" s="52"/>
      <c r="F66" s="35"/>
      <c r="G66" s="15"/>
      <c r="I66" s="41" t="s">
        <v>263</v>
      </c>
      <c r="J66" s="50" t="s">
        <v>287</v>
      </c>
      <c r="K66" s="42"/>
      <c r="L66" s="43"/>
      <c r="M66" s="51"/>
      <c r="N66" s="45"/>
      <c r="O66" s="46"/>
    </row>
    <row r="67" spans="1:15">
      <c r="A67" s="30"/>
      <c r="B67" s="53"/>
      <c r="C67" s="32"/>
      <c r="D67" s="33"/>
      <c r="E67" s="52"/>
      <c r="F67" s="35"/>
      <c r="G67" s="15"/>
      <c r="I67" s="30">
        <v>1</v>
      </c>
      <c r="J67" s="57" t="s">
        <v>391</v>
      </c>
      <c r="K67" s="11"/>
      <c r="L67" s="12"/>
      <c r="M67" s="13"/>
      <c r="N67" s="12"/>
      <c r="O67" s="15"/>
    </row>
    <row r="68" spans="1:15">
      <c r="A68" s="30"/>
      <c r="B68" s="37"/>
      <c r="C68" s="32"/>
      <c r="D68" s="33"/>
      <c r="E68" s="52"/>
      <c r="F68" s="35"/>
      <c r="G68" s="15"/>
      <c r="I68" s="30">
        <v>2</v>
      </c>
      <c r="J68" s="39" t="s">
        <v>392</v>
      </c>
      <c r="K68" s="67"/>
      <c r="L68" s="68"/>
      <c r="M68" s="69"/>
      <c r="N68" s="68"/>
      <c r="O68" s="67"/>
    </row>
    <row r="69" spans="1:15">
      <c r="A69" s="30"/>
      <c r="B69" s="37"/>
      <c r="C69" s="32"/>
      <c r="D69" s="33"/>
      <c r="E69" s="52"/>
      <c r="F69" s="35"/>
      <c r="G69" s="15"/>
      <c r="I69" s="9">
        <v>3</v>
      </c>
      <c r="J69" s="39" t="s">
        <v>393</v>
      </c>
      <c r="K69" s="67"/>
      <c r="L69" s="68"/>
      <c r="M69" s="69"/>
      <c r="N69" s="68"/>
      <c r="O69" s="67"/>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第一批衔接资金计划</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2021-11-11T03:19:00Z</dcterms:created>
  <dcterms:modified xsi:type="dcterms:W3CDTF">2023-08-12T10:52:34Z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2052-11.8.2.11500</vt:lpwstr>
  </property>
  <property fmtid="{D5CDD505-2E9C-101B-9397-08002B2CF9AE}" pid="4" name="ICV">
    <vt:lpwstr>0D8A0FC1F6C3423C8DC5C9DF58CB51EF</vt:lpwstr>
  </property>
</Properties>
</file>