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05"/>
  </bookViews>
  <sheets>
    <sheet name="实施计划" sheetId="19" r:id="rId1"/>
  </sheets>
  <definedNames>
    <definedName name="_xlnm._FilterDatabase" localSheetId="0" hidden="1">实施计划!$A$7:$AM$158</definedName>
    <definedName name="_xlnm.Print_Titles" localSheetId="0">实施计划!$3:$6</definedName>
  </definedNames>
  <calcPr calcId="144525"/>
</workbook>
</file>

<file path=xl/sharedStrings.xml><?xml version="1.0" encoding="utf-8"?>
<sst xmlns="http://schemas.openxmlformats.org/spreadsheetml/2006/main" count="541">
  <si>
    <t>附件1</t>
  </si>
  <si>
    <t xml:space="preserve"> </t>
  </si>
  <si>
    <t>克州阿克陶县2026年常态化帮扶资金项目（实施计划）</t>
  </si>
  <si>
    <t>序号</t>
  </si>
  <si>
    <t>项目库编号(A)</t>
  </si>
  <si>
    <t xml:space="preserve">年度 </t>
  </si>
  <si>
    <t>项目名称(B)</t>
  </si>
  <si>
    <t>项目类别(C)</t>
  </si>
  <si>
    <t>项目子类型(D)</t>
  </si>
  <si>
    <t>建设性质（新建、扩建）     (E)</t>
  </si>
  <si>
    <t>实施地点（具体到村）(F)</t>
  </si>
  <si>
    <t>建设起止时间</t>
  </si>
  <si>
    <t>主要建设内容 (G)</t>
  </si>
  <si>
    <t>建设规模(H)</t>
  </si>
  <si>
    <t>规模单位</t>
  </si>
  <si>
    <t>项目个数</t>
  </si>
  <si>
    <t>受益情况</t>
  </si>
  <si>
    <t>资金规模（I）</t>
  </si>
  <si>
    <t>资金来源</t>
  </si>
  <si>
    <t>责任部门及责任人（K）</t>
  </si>
  <si>
    <t>简要绩效目标(L)</t>
  </si>
  <si>
    <t>简要利益机制</t>
  </si>
  <si>
    <t>入库时间(M)</t>
  </si>
  <si>
    <t>审批文号(N)</t>
  </si>
  <si>
    <t>备注</t>
  </si>
  <si>
    <t>户</t>
  </si>
  <si>
    <t>人</t>
  </si>
  <si>
    <t>衔接资金</t>
  </si>
  <si>
    <r>
      <rPr>
        <b/>
        <sz val="12"/>
        <rFont val="宋体"/>
        <charset val="134"/>
      </rPr>
      <t>地方政府债券(J</t>
    </r>
    <r>
      <rPr>
        <b/>
        <vertAlign val="subscript"/>
        <sz val="12"/>
        <rFont val="宋体"/>
        <charset val="134"/>
      </rPr>
      <t>4</t>
    </r>
    <r>
      <rPr>
        <b/>
        <sz val="12"/>
        <rFont val="宋体"/>
        <charset val="134"/>
      </rPr>
      <t>)</t>
    </r>
  </si>
  <si>
    <t>州级配套资金</t>
  </si>
  <si>
    <t>县级配套资金</t>
  </si>
  <si>
    <t>其他资金(J5)</t>
  </si>
  <si>
    <t>备注（其他资金名称）</t>
  </si>
  <si>
    <t>企业投资</t>
  </si>
  <si>
    <t>建设单位</t>
  </si>
  <si>
    <t>建设单位责任人</t>
  </si>
  <si>
    <r>
      <rPr>
        <b/>
        <sz val="12"/>
        <rFont val="宋体"/>
        <charset val="134"/>
      </rPr>
      <t>项目主管单位（K</t>
    </r>
    <r>
      <rPr>
        <b/>
        <vertAlign val="subscript"/>
        <sz val="12"/>
        <rFont val="宋体"/>
        <charset val="134"/>
      </rPr>
      <t>1</t>
    </r>
    <r>
      <rPr>
        <b/>
        <sz val="12"/>
        <rFont val="宋体"/>
        <charset val="134"/>
      </rPr>
      <t>)</t>
    </r>
  </si>
  <si>
    <t>项目主管责任人（K2)</t>
  </si>
  <si>
    <t>县级分管领导</t>
  </si>
  <si>
    <t>合计</t>
  </si>
  <si>
    <t>乡村振兴巩固任务</t>
  </si>
  <si>
    <t>以工代赈任务</t>
  </si>
  <si>
    <t>少数民族发展任务</t>
  </si>
  <si>
    <t>国有贫困农牧场任务</t>
  </si>
  <si>
    <t>中央</t>
  </si>
  <si>
    <t>自治区</t>
  </si>
  <si>
    <t>一级</t>
  </si>
  <si>
    <t>产业发展</t>
  </si>
  <si>
    <t>二级</t>
  </si>
  <si>
    <t>产业到户奖补</t>
  </si>
  <si>
    <t>三级</t>
  </si>
  <si>
    <t>种植业</t>
  </si>
  <si>
    <t>AKT26-DHJB001-1</t>
  </si>
  <si>
    <t>阿克陶县2026年种植业补助项目</t>
  </si>
  <si>
    <t>种植业基地</t>
  </si>
  <si>
    <t>新建</t>
  </si>
  <si>
    <t>阿克陶县各乡镇</t>
  </si>
  <si>
    <t>2026年1月-11月</t>
  </si>
  <si>
    <t>阿克陶县对种植业补助项目共6项，计划投资1778.789655万元，其中：1.主要粮食单产提升补助213688.91亩，共11271户，计划投资1602.6672万元；
2.深松整地补助14655.43亩，共514户，计划投资21.983145万元；
3.积造有机肥补助：共 8439立方，共95户，计划投资 25.3170万元；
4.滴管灌溉补助34680.77亩，共1526户，计划投资104.04231万元；
5.大棚改造提升补助132个，共12户，计划投资19.8万元；
6.拱棚提升改造补助166座，共62户，计划投资4.98万元；</t>
  </si>
  <si>
    <t>项</t>
  </si>
  <si>
    <t>农业技术推广中心</t>
  </si>
  <si>
    <t>梁亚兵</t>
  </si>
  <si>
    <t>农业农村局</t>
  </si>
  <si>
    <t>纵瑞利</t>
  </si>
  <si>
    <t>杨涛</t>
  </si>
  <si>
    <t>社会效益指标：项目覆盖阿克陶镇、玉麦镇、巴仁乡、加马铁热克乡、喀热开其克乡、克孜勒陶镇、恰尔隆镇、塔尔乡符合种植业项目申报条件的脱贫户和监测户家庭人口。
.经济效益指标：本项目可直接群众增收1778.789655万元。</t>
  </si>
  <si>
    <t>通过庭院经济补助项目的实施，促进脱贫户（含监测对象家庭）生积产极性，引导脱贫户（含监测对象家庭）发展产业，有效提高脱贫户（含监测对象家庭）收入。</t>
  </si>
  <si>
    <t>2025.12.1</t>
  </si>
  <si>
    <t>陶农函〔2025〕85号</t>
  </si>
  <si>
    <t>实施计划</t>
  </si>
  <si>
    <t>畜牧业</t>
  </si>
  <si>
    <t>AKT26-DHJB002-1</t>
  </si>
  <si>
    <t>阿克陶县2026年畜牧业养殖补助项目</t>
  </si>
  <si>
    <t>阿克陶县各乡镇畜牧业补助项目共8项，计划补助10373.8万元，其中：1.自繁良种母畜（牛）20857头，共10348户，计划投资6257.1万元；2.自繁良种母畜（羊）85727只，共8086户，计划投资2571.81万元；3.自繁良种母畜（牦牛）2650头，共1009户，计划投资795万元；4、引进良种母畜（牛）926头，共674户，计划投资370.4万元；5、引进良种母畜（羊）2770只羊，共804户，计划投资110.8万元；6、储备优质饲草料41700吨，共计1300户，计划投资208.5万元；7、配套设施补助（棚圈、青贮窖），共计200户，计划投资20万元；8、社会化服务，共计6500户，计划投资40万元。</t>
  </si>
  <si>
    <t>畜牧兽医站</t>
  </si>
  <si>
    <t>艾合买提·库尔班</t>
  </si>
  <si>
    <t>质量指标：项目验收合格率100%；社会效益指标：增收监测户≥28921户；促进畜牧业高质量发展，进一步激发内生动力，持续经济增长。</t>
  </si>
  <si>
    <t>壮大发展入户项目，可巩固拓展脱贫户（含监测帮扶家庭）产业发展，进一步带动自身经济增长；确保已脱贫户（含监测帮扶家庭）脱贫后稳得住，有产业，能发展；激发内生动力，确保脱贫后能持续发展。</t>
  </si>
  <si>
    <t>林果业</t>
  </si>
  <si>
    <t>渔业</t>
  </si>
  <si>
    <t>庭院经济</t>
  </si>
  <si>
    <t>AKT26-DHJB003-1</t>
  </si>
  <si>
    <t>阿克陶县2026年庭院经济补助项目</t>
  </si>
  <si>
    <t>阿克陶县阿克陶镇、玉麦镇、巴仁乡、加马铁热克乡、喀热开其克乡、恰尔隆镇、塔尔乡</t>
  </si>
  <si>
    <t>利用自家房前屋后、前庭后院等区域发展家庭特色种植（瓜菜等经济作物），种植面积在0.2亩以上并产生一定效益的，按照每亩1000元的标准给予补助，在阿克陶镇、玉麦镇、巴仁乡、加马铁热克乡、喀热开其克乡、恰尔隆镇、塔尔乡实施7352户1911.66亩庭院特色种植。计划投资191.166万元。</t>
  </si>
  <si>
    <t>亩</t>
  </si>
  <si>
    <t>社会效益指标：通过庭院经济补助项目的实施，扶持本村农户继续扩大生产规模，提升农户积极性，激发群众创业就业热情，拓宽群众就业增收渠道，促进农户不断增收创收，加强群众的幸福感与获得感。
经济效益指标：可直接群众增收191.166万元。</t>
  </si>
  <si>
    <t>就业创业</t>
  </si>
  <si>
    <t>AKT26-DHJB006-1</t>
  </si>
  <si>
    <t>阿克陶县2026年自主创业补助项目</t>
  </si>
  <si>
    <t>创业补助2213人（户）383.9万元（其中：按照2000元/人补助1626人&lt;户&gt;325.2万元，按照1000元/人补助587人&lt;户&gt;58.7万元）。</t>
  </si>
  <si>
    <t>人社局</t>
  </si>
  <si>
    <t>朱玲</t>
  </si>
  <si>
    <t>李世锋</t>
  </si>
  <si>
    <t xml:space="preserve">
数量指标：享受补助脱贫户和监测对象家庭收入明显提高，通过自主创业补助使2213人增收323万元以上。
质量指标：补助发放准确率≥98%。
时效指标：补助资金在规定时间内支付到位率≥98%。
服务对象满意度指标：享受补助对象满意度≥95%。</t>
  </si>
  <si>
    <t>壮大发展自主创业，可提高脱贫户（含监测帮扶家庭）自主创业，可实现自身经短平快的济增长；从而确保脱贫户（含监测帮扶家庭）脱贫后稳得住，经济增益高，确保实现家庭经济增收。</t>
  </si>
  <si>
    <t>2026.1.12</t>
  </si>
  <si>
    <t>AKT26-DHJB006-3</t>
  </si>
  <si>
    <t>阿克陶县2026年支持公益性岗位补助项目</t>
  </si>
  <si>
    <t>对现有符合条件的公益性岗位，工资不足阿克陶县最低工资标准（未缴纳劳动者个人“三险一金”等费用的按照1750元的标准；已缴纳劳动者个人“三险一金”等费用的按照代扣代缴后的标准）的部分给予补助，涉及2235人1648.25678万元。</t>
  </si>
  <si>
    <t xml:space="preserve">
数量指标：享受补助脱贫户和监测对象家庭收入明显提高，通过公益性岗位补助使2235人增收1648万元以上。
质量指标：补助发放准确率≥98%。
时效指标：补助资金在规定时间内支付到位率≥98%。
服务对象满意度指标：享受补助对象满意度≥95%。</t>
  </si>
  <si>
    <t>鼓励脱贫户、监测户等目标群体就地就近就业，从源头防范返贫风险，促进农户不断增收创收，持续巩固脱贫攻坚成果，实现从“输血”到“造血”转变。</t>
  </si>
  <si>
    <t>AKT26-DHJB006-2</t>
  </si>
  <si>
    <t>阿克陶县2026年一次性交通补助项目</t>
  </si>
  <si>
    <t>一次性交通补助8543人585.15565万元（疆内4901人143.9119万元，疆外3642人441.24375万元）</t>
  </si>
  <si>
    <t>社会效益指标：通过项目实施，鼓励有能力的人员外出务工就业，拓宽群众就业增收渠道，促进农户不断增收创收，加强群众的幸福感与获得感。
经济效益指标：可直接增收585.15565万元。</t>
  </si>
  <si>
    <t>促进就业率，确保脱贫后稳得住，经济增益高，脱贫后能持续发展实现家庭经济增收。</t>
  </si>
  <si>
    <t>生产项目</t>
  </si>
  <si>
    <t>AKT26-007-4</t>
  </si>
  <si>
    <t>阿克陶县玉麦镇恰格尔村、玉麦村2026年土地提升改造建设项目</t>
  </si>
  <si>
    <t>玉麦镇恰格尔村、玉麦村</t>
  </si>
  <si>
    <t>计划对恰格尔村（1小队1070亩，3-5-6小队445亩，7小队411亩）合计1926亩土地进行平整配套节水灌溉，对玉麦村1200亩已平整地块配套节水灌溉，主要建设内容为：
1.田块整治工程：恰格尔村土地平整1926亩。
2.灌溉与排水工程：新建滴灌系统首部5套，新建沉砂池5座（含离心泵、过滤器、施肥箱、变频柜）及其他配套设施。
3.农田输配电工程：新建10KV高压输电线路及0.38KV低压输电线路。
4.田间道路工程：新建田间道1.83km。</t>
  </si>
  <si>
    <t>玉麦镇</t>
  </si>
  <si>
    <t>阿不力克木·铁米尔</t>
  </si>
  <si>
    <t>数量指标：平整土地1926亩；新建滴灌系统5套，沉砂池5座，控制灌溉面积3126亩；新建10KV高压输电线路及0.38KV低压输电线路；新建田间道1.83km。
效益指标：受益人口数1363人。</t>
  </si>
  <si>
    <t>项目实施后降低了农民的劳动强度，帮助农民尽快脱贫致富，对农民增收、农村稳定和农业发展有重要作用。增加村集体输入</t>
  </si>
  <si>
    <t>AKT26-007-18</t>
  </si>
  <si>
    <t>阿克陶县巴仁乡吐尔村、克孜勒吾斯塘村2026年温室大棚建设项目</t>
  </si>
  <si>
    <t>巴仁乡吐尔村、克孜勒吾斯塘村</t>
  </si>
  <si>
    <t>2026年3月-10月</t>
  </si>
  <si>
    <t>计划新建温室大棚20座，每座占地面积2亩，使用一侧素土结构，单层膜结构，薄膜上面铺棉被或者卷帘，保证保温效果，并进行客土换填，安装及其他附属配套设施，其中吐尔村10座、克孜勒吾斯塘村10座。</t>
  </si>
  <si>
    <t>座</t>
  </si>
  <si>
    <t>巴仁乡</t>
  </si>
  <si>
    <t>帕尔哈提·塔来提</t>
  </si>
  <si>
    <t>1.发展壮大巴仁乡种植业，推动乡村产业健康持续发展。
2.扩大产业生产规模，有效助力乡村振兴，带动村集体经济年收入超10万元。
3.提高群众满意度，项目覆盖受益人口数超20户。</t>
  </si>
  <si>
    <t>通过项目实施，发展壮大巴仁乡种植业，推动乡村产业健康持续发展，扩大产业生产规模，有效助力乡村振兴，带动村民增收，带动村民就近就地就业，壮大村集体经济收入。</t>
  </si>
  <si>
    <t>AKT26-007-19</t>
  </si>
  <si>
    <t>阿克陶县恰尔隆镇2026年设施农业大棚建设项目</t>
  </si>
  <si>
    <t>恰尔隆镇昆仑佳苑社区</t>
  </si>
  <si>
    <t>计划新建大棚75座，其中吉郎德村20座，托依鲁布隆村10座，巴勒达灵窝孜村15座，喀依孜村20座，其克尔铁热克村10座。每座大棚长90米，宽16米，建筑面积为1440㎡，总体规划水电各类等配套附属设施。</t>
  </si>
  <si>
    <t>恰尔隆镇</t>
  </si>
  <si>
    <t>1.新建75座设施农业大棚，每座占地约1440平方米；2.建成后由恰尔隆镇各村村集体管理运营，可带动5个行政村发展壮大村集体经济，棚均收益1.5万元左右；3.并为辖区富余劳动力，提供就业岗位，带动辖区内劳动力实现稳定就业150余人，人均月收入1500元以上；4.试种新品种，并向农户进行推广种植，促进本地大棚产业基地实现持续发展壮大。</t>
  </si>
  <si>
    <t>提高恰尔隆镇主导产业收入，服务更多群众，同时每年可稳定带动群众实现就近就地就业，引导群众学习种植技术，激发群众内生动力，促进群众发展大棚种植，最终形成一批先富带后富，实现群众致富增收。</t>
  </si>
  <si>
    <t>AKT26-007-21</t>
  </si>
  <si>
    <t>阿克陶县托尔塔依农牧业投资有限责任公司2026年设施农业大棚建设项目</t>
  </si>
  <si>
    <t>阿克陶县巴仁乡阔洪其村</t>
  </si>
  <si>
    <t>2026年5月-10月</t>
  </si>
  <si>
    <r>
      <rPr>
        <sz val="12"/>
        <rFont val="宋体"/>
        <charset val="134"/>
      </rPr>
      <t>新建大棚2座，每座大棚长100米，宽16.5米，建筑面积为1650</t>
    </r>
    <r>
      <rPr>
        <sz val="12"/>
        <rFont val="SimSun"/>
        <charset val="134"/>
      </rPr>
      <t>㎡</t>
    </r>
    <r>
      <rPr>
        <sz val="12"/>
        <rFont val="宋体"/>
        <charset val="134"/>
      </rPr>
      <t>，大棚采用双层拱架轻钢结构形式，主体拱架为75椭圆管。</t>
    </r>
  </si>
  <si>
    <t>该项目投入使用后，预计单棚年收入1.6万元，两座大棚总计划年收入302万元，可直接安置就业人员2户4人.</t>
  </si>
  <si>
    <t>改善大棚生产条件，促进冬季低温时大棚种植产业发展，提高农业种植产业效益。</t>
  </si>
  <si>
    <t>AKT26-007-6</t>
  </si>
  <si>
    <t>阿克陶县巴仁乡2026年温室大棚建设项目</t>
  </si>
  <si>
    <t>巴仁乡阔洪其村</t>
  </si>
  <si>
    <t>2026年4月-2026年10月</t>
  </si>
  <si>
    <t>计划新建温室大棚50座，每座占地面积2亩，使用钢架素土结构，单层膜结构，薄膜上面铺棉被或者卷帘，保证保温效果，并进行客土换填，安装及其他附属配套设施。项目建成后资产归库木村、杏花源村、吐尔村、克孜勒巴依拉克村、且克村所有、每个村各10座。</t>
  </si>
  <si>
    <t>通过项目实施，发展壮大巴仁乡种植业，推动乡村产业健康持续发展，扩大产业生产规模，有效助力乡村振兴，带动村民增收。</t>
  </si>
  <si>
    <t>2026.4.29</t>
  </si>
  <si>
    <t>养殖业基地</t>
  </si>
  <si>
    <t>AKT26-008-1</t>
  </si>
  <si>
    <t>阿克陶县玉麦镇英阿依玛克村2026年黄麻鸡养殖场扩建项目</t>
  </si>
  <si>
    <t>扩建</t>
  </si>
  <si>
    <t>玉麦镇英阿依玛克村</t>
  </si>
  <si>
    <t>1.玉麦镇英阿依玛克村计划扩建棚圈（鸡）2座，每座1200㎡，配套附属设施及设备（供水暖、料塔2台、2套棚圈鸡笼设备、环控设备2套、清粪设备2套）。新建化尸池、消毒间、堆粪场；购买超声波消毒喷雾器、轮式登高梯、室外环境喷雾消毒车、高压清洗机、三轮翻斗车、300千瓦的发电机、推车式喷雾器、购买超声波焊机、锅炉。2.对原5栋鸡舍、鸡笼进行提升改造（更换操作间的门；更换水帘、出粪带、横向出粪带、风机、湿度探头、环控系统、升级改造供暖管道）。计划投资：投资980万元。</t>
  </si>
  <si>
    <t>姚权</t>
  </si>
  <si>
    <t xml:space="preserve">数量指标：建设棚圈2座，采购养殖鸡笼2套，新建堆粪场500㎡；
效益指标：预计村集体经济年收入25万，带动村内6-10名村民就业，年均可为村集体及村民增加收入约5万元。
</t>
  </si>
  <si>
    <t>6-10名村民可获得稳定就业岗位及工资收入；直接提升家庭经济水平。</t>
  </si>
  <si>
    <t>AKT26-008-4</t>
  </si>
  <si>
    <t>阿克陶县巴仁乡萨依巴格村2026年黄麻鸡养殖基地建设项目</t>
  </si>
  <si>
    <t>巴仁乡萨依巴格村</t>
  </si>
  <si>
    <t>计划新建黄麻鸡养殖棚圈4座，每座棚1200平方米左右，并配套黄麻鸡养殖必要附属设施、设备。</t>
  </si>
  <si>
    <t>1.发展壮大黄麻鸡产业，推动乡村产业健康持续发展，扩大产业生产规模，有效助力乡村振兴。
2.带动村民增收，预计每座棚带动3-5名群众就业，每名群众就业增收2万元以上，每座棚每年壮大村集体经济收入≥5万元。</t>
  </si>
  <si>
    <t>通过项目实施，发展壮大黄麻鸡产业，推动乡村产业健康持续发展，扩大产业生产规模，有效助力乡村振兴，带动村民增收，带动村民就近就地就业，壮大村集体经济收入。</t>
  </si>
  <si>
    <t>AKT26-008-2</t>
  </si>
  <si>
    <t>阿克陶县克孜勒陶镇2026年药浴池建设项目</t>
  </si>
  <si>
    <t>克孜勒陶镇塔木村放牧点、阿尔帕勒克村放牧点</t>
  </si>
  <si>
    <t>克孜勒陶镇建设药浴池6座，规格均为长6m，上口0.7m，下口0.6m，深1.5m。药浴池进出口两边占地100㎡，采用1.5m钢管围栏。计划总投资金额110万元。其中：塔木村1小队1座、塔木村3小队1座、阿尔帕勒克村放牧点1座、喀拉塔什其木干村3小队1座、其木干村1小队1座、其木干村2小队1座。</t>
  </si>
  <si>
    <t>克孜勒陶镇</t>
  </si>
  <si>
    <t>阿不来提·塞买尔</t>
  </si>
  <si>
    <t>1.数量指标：建设药浴池6座；2.项目验收合格率：100%；3.时效指标：项目计划开工时间2025年4月；4.社会效益指标：受益农户户数≥463户；5.可持续影响指标：建成后用于放牧点牛羊疫病防治，促进村养殖业发展；6.服务对象满意度指标：受益对象满意度≥98%。</t>
  </si>
  <si>
    <t>项目建设后，通过标准化防疫设施提升全村畜牧业抗风险能力，夯实乡村振兴产业基础，降低牲畜疫病风险与养殖成本，减少因病亡的经济损失，增加家庭养殖收入，借助集中设施开展防疫工作，减少分散上门防疫的人力、时间成本，提升防疫效率与覆盖面，降低区域疫病传播风险。</t>
  </si>
  <si>
    <t>AKT26-008-3</t>
  </si>
  <si>
    <t>阿克陶县克孜勒陶镇2026年防疫栏建设项目</t>
  </si>
  <si>
    <t>克孜勒陶镇喀尔乌勒村放牧点、喀拉塔什村放牧点、喀拉塔什其木干村放牧点、江布拉克村放牧点、阿克达拉村放牧点</t>
  </si>
  <si>
    <t>克孜勒陶镇计划建设500㎡的防疫栏共8处，计划总投资金额145万元。其中：喀尔乌勒村500㎡防疫栏1座、喀拉塔什村3小队放牧点500㎡防疫栏1座、喀拉塔什其木干村1小队放牧点500㎡防疫栏1座、喀拉塔什其木干村2小队放牧点500㎡防疫栏1座、喀拉塔什其木干村3小队放牧点500㎡防疫栏1座、江布拉克村1小队500㎡防疫栏2座、阿克达拉村放牧点500㎡防疫栏1座。</t>
  </si>
  <si>
    <t>1.数量指标：建设防疫栏8座；2.项目验收合格率：100%；3.时效指标：项目计划开工时间2025年4月；4.社会效益指标：受益农户户数≥615户；5.可持续影响指标：建成后用于放牧点牛羊疫病防治，促进村养殖业发展；6.服务对象满意度指标：受益对象满意度≥98%。</t>
  </si>
  <si>
    <t>通过实施防疫栏建设项目，用于给牛羊接种疫苗、打耳标以及汛期集中牛羊、产业到户项目验收牲畜集中等。能够进一步方便在放牧点开展畜牧工作，能够更好地发展畜牧业。</t>
  </si>
  <si>
    <t>AKT26-008-7</t>
  </si>
  <si>
    <t>阿克陶县2026年育肥牛（集中养殖）采购项目</t>
  </si>
  <si>
    <t>养殖基地</t>
  </si>
  <si>
    <t>克孜勒陶镇喀尔乌勒村、托云都克村、阿克达拉村、阔克图窝孜村、塔木喀拉村；木吉乡木吉村、布拉克村、琼让村、昆提别斯村；布伦口乡盖孜村、托喀依村</t>
  </si>
  <si>
    <t>2026年2月-11月</t>
  </si>
  <si>
    <t>计划采购2600头育肥牛，300公斤以上，每头1万元，计划投资2600万元，采取集中养殖的方式进行托养，资产归村集体所有，托养费（分红）用于壮大集体经济收入。</t>
  </si>
  <si>
    <t>头</t>
  </si>
  <si>
    <t>1.数量指标：采购2600头育肥牛；2.质量指标：项目验收合格率100%；3.时效指标：项目计划开工时间2026年2月；4.社会效益指标：受益脱贫户≧1601户；5.可持续性影响指标：项目实施后可有效壮大村集体经济</t>
  </si>
  <si>
    <t>通过项目实施，直接带动群众增收，示范带动周边地区牛羊养殖现代化的发展，同时也可带动饲草料种植、饲料加工、食品、包装、运输、畜牧兽医技术服务业等发展，实现资源优化配置和村集体经济的持续增长。</t>
  </si>
  <si>
    <t>陶党农领办发（2026）1号</t>
  </si>
  <si>
    <t>AKT26-008-8</t>
  </si>
  <si>
    <t>阿克陶县玉麦镇2026年黄麻鸡养殖场建设项目</t>
  </si>
  <si>
    <t>玉麦镇恰格尔村、阿勒吞其村</t>
  </si>
  <si>
    <t>2026年5月-2026年11月</t>
  </si>
  <si>
    <r>
      <rPr>
        <sz val="12"/>
        <rFont val="宋体"/>
        <charset val="134"/>
      </rPr>
      <t>新建黄麻鸡养殖棚圈6座，每座1200</t>
    </r>
    <r>
      <rPr>
        <sz val="12"/>
        <rFont val="SimSun"/>
        <charset val="134"/>
      </rPr>
      <t>㎡左右，并配套黄麻鸡养殖必要附属设施及设备（建设一座防疫用房约</t>
    </r>
    <r>
      <rPr>
        <sz val="12"/>
        <rFont val="宋体"/>
        <charset val="134"/>
      </rPr>
      <t>300</t>
    </r>
    <r>
      <rPr>
        <sz val="12"/>
        <rFont val="SimSun"/>
        <charset val="134"/>
      </rPr>
      <t>㎡；</t>
    </r>
    <r>
      <rPr>
        <sz val="12"/>
        <rFont val="宋体"/>
        <charset val="134"/>
      </rPr>
      <t>锅炉房及配电室1座约182</t>
    </r>
    <r>
      <rPr>
        <sz val="12"/>
        <rFont val="SimSun"/>
        <charset val="134"/>
      </rPr>
      <t>㎡</t>
    </r>
    <r>
      <rPr>
        <sz val="12"/>
        <rFont val="宋体"/>
        <charset val="134"/>
      </rPr>
      <t>；配套堆粪场、混凝土硬化地秤、2个50m³玻璃钢饮用水罐以及配套室外管网。并采购料塔6台，超声波消毒喷雾器1台，2m轮式登高梯6台，室外环境喷雾消毒车1台，高压清洗机12台，三轮翻斗车4台，30型铲车1台，6套棚圈鸡笼设备。其他相关配套附属设施、设备的建设和采购等。</t>
    </r>
  </si>
  <si>
    <t xml:space="preserve">阿克陶县农业农村局
</t>
  </si>
  <si>
    <t>数量指标：建设棚圈6座，6套棚圈设备；
效益指标：预计村集体经济年收入50万，带动村内10-30名村民就业，年均可为村集体及村民增加收入约13万元。对巩固我村养殖产业基础、推动畜牧业健康可持续发展具有重要作用。</t>
  </si>
  <si>
    <t>优先吸纳本村群众、农户参与养殖，通过棚圈规范使用、技术指导赋能提升养殖效益，带动户均增收；形成“棚圈支撑+农户养殖”联动模式，推动产业增值，实现群众受益、产业提质、乡村发展的共赢。</t>
  </si>
  <si>
    <t>2026.3.3</t>
  </si>
  <si>
    <t>陶党农领办发（2026）2号</t>
  </si>
  <si>
    <t>AKT26-008-11</t>
  </si>
  <si>
    <t>奥依塔克镇2026年饲草料应急储备库建设项目</t>
  </si>
  <si>
    <t>饲草料储备</t>
  </si>
  <si>
    <t>奥依塔克村、恰勒玛艾日克村</t>
  </si>
  <si>
    <t>2026年5月-2026年10月</t>
  </si>
  <si>
    <t>新建500平方米饲草料库2座，及相关附属配套设施，其中奥依塔克村1座、恰勒玛艾日克村1座，每座100万元，共计200万元。</t>
  </si>
  <si>
    <t>奥依塔克镇</t>
  </si>
  <si>
    <t>艾尔买克·阿不都沙拉木</t>
  </si>
  <si>
    <t>1.数量指标：草料库2座，每座500平方米；2.质量指标项目验收合格率100%；3.时效指标：项目计划开工时间2026年5月；4.社会效益指标：受益脱贫户≥856户；5.可持续性影响指标：推动畜牧业发展；6.服务对象满意度指标：群众满意度≥98%</t>
  </si>
  <si>
    <t>牧区常遭遇雪灾、干旱等自然灾害，导致饲草断供。建设饲草料储备基地，在灾年发挥“蓄水池”作用，保障牧区牲畜安全越冬波春，稳定牧民收入，守住民生底线。</t>
  </si>
  <si>
    <t>AKT26-008-13</t>
  </si>
  <si>
    <t>阿克陶县塔尔乡2026年防疫栏建设项目</t>
  </si>
  <si>
    <t>阿勒玛勒克村、巴格艾格孜村、巴格村、库祖村</t>
  </si>
  <si>
    <t>2026年3月-2026年10月</t>
  </si>
  <si>
    <t>计划对塔尔乡牧区阿勒玛勒克村、巴格艾格孜村、巴格村、库祖村加装防疫栏，共1700平方米，及其附属设施。</t>
  </si>
  <si>
    <t>塔尔乡</t>
  </si>
  <si>
    <t>买吾甫沙·买尔旦沙</t>
  </si>
  <si>
    <t>1.数量指标：新建1700平方米防疫栏；2.质量指标：项目验收合格率100%；3.时效指标：项目计划开工时间2026年3月；4.社会效益指标：受益脱贫户≧253户；5.可持续性影响指标：项目实施后可有效助力牧区畜牧业发展</t>
  </si>
  <si>
    <t>通过项目实施，改善牧民生产条件，有效促进塔尔乡畜牧业提质增效。</t>
  </si>
  <si>
    <t>AKT26-008-14</t>
  </si>
  <si>
    <t>木吉乡2026年饲草料应急储备库建设项目</t>
  </si>
  <si>
    <t>饲草料基地</t>
  </si>
  <si>
    <t>木吉村、布拉克村</t>
  </si>
  <si>
    <t>新建500平方米饲草料库2座，及相关附属配套设施，其中木吉村1座、布拉克村1座，每座110万元，共计220万元。</t>
  </si>
  <si>
    <t>木吉乡</t>
  </si>
  <si>
    <t>阿布都加帕尔·买买提</t>
  </si>
  <si>
    <t>1.数量指标：草料库2座，每座500平方米；2.质量指标项目验收合格率100%；3.时效指标：项目计划开工时间2026年5月；4.社会效益指标：受益脱贫户≥563户；5.可持续性影响指标：推动畜牧业发展；6.服务对象满意度指标：群众满意度≥98%</t>
  </si>
  <si>
    <t>AKT26-008-15</t>
  </si>
  <si>
    <t>布伦口乡2026年饲草料应急储备库建设项目</t>
  </si>
  <si>
    <t>布伦口村、盖孜村</t>
  </si>
  <si>
    <t>新建500平方米饲草料库2座，及相关附属配套设施，其中布伦口乡盖孜村1座、布伦口村1座，每座100万元，共计200万元。</t>
  </si>
  <si>
    <t>布伦口乡</t>
  </si>
  <si>
    <t xml:space="preserve">库瓦尼西拜克·卡德尔
</t>
  </si>
  <si>
    <t>1.数量指标：草料库2座，每座500平方米；2.质量指标项目验收合格率100%；3.时效指标：项目计划开工时间2026年5月；4.社会效益指标：受益脱贫户≥689户；5.可持续性影响指标：推动畜牧业发展；6.服务对象满意度指标：群众满意度≥98%</t>
  </si>
  <si>
    <t>AKT26-008-6</t>
  </si>
  <si>
    <t>恰尔隆镇2026年畜牧养殖棚圈建设项目</t>
  </si>
  <si>
    <t>在易地扶贫搬迁安置点新建10座棚圈及各类配套附属设施，每座占地面积1440平方米，资产归村集体所有，其中麻扎窝孜村3座、托依鲁布隆村3座，巴勒达灵窝子村2座，喀依孜村2座。</t>
  </si>
  <si>
    <t>努尔·朱马哈德</t>
  </si>
  <si>
    <t>1.通过实施10座畜牧棚圈，进一步改善我镇畜牧业发展条件，完善产业发展基础设施，促进畜牧业持续发展壮大；2.项目投入使用后由辖区搬迁群众租赁使用，可预计带动约200户扩大畜牧养殖规模；3.进一步提高辖区群众人均收入，资产建成后按照固定资产原值的3%收取相应租金。</t>
  </si>
  <si>
    <t>通过实施项目进一步改善我镇畜牧业发展条件，完善产业发展基础设施，促进畜牧业持续发展壮大。项目投入后可带动群众扩大畜牧养殖规模，进一步提高辖区群众人均收入。</t>
  </si>
  <si>
    <t>2025.12.19</t>
  </si>
  <si>
    <t>陶党农领办发（2025）6号</t>
  </si>
  <si>
    <t>水产养殖业发展</t>
  </si>
  <si>
    <t>林草基地建设</t>
  </si>
  <si>
    <t>AKT26-010-4</t>
  </si>
  <si>
    <t>阿克陶县2026年度特色林果提质增效项目</t>
  </si>
  <si>
    <t>玉麦镇、阿克陶镇、巴仁乡、奥依塔克镇、塔尔乡、加马铁热克乡、恰尔隆镇等乡镇</t>
  </si>
  <si>
    <t>（1）对阿克陶县7个乡镇的36000亩特色林果果园进行危害性病虫害防治（主要防治春尺蠖、食心虫、黄刺蛾、蚧壳虫、蚜虫、红蜘蛛），喷洒两次石硫合剂，每亩计划投资140元，需投资504万元；（2）对各乡镇栽植的36000特色林果进行修枝剪枝、林地清理，每亩计划投资70元，需投资252万元；（3）对全县16950亩特色林果进行增施生物有机肥，计划购置生物有机肥5244吨，计划每吨投资1280元，需投资671.22万元。</t>
  </si>
  <si>
    <t>阿克陶县林果站</t>
  </si>
  <si>
    <t>阿布都外力·吾买尔</t>
  </si>
  <si>
    <t>自然资源局</t>
  </si>
  <si>
    <t>吾不力卡斯木·吐地</t>
  </si>
  <si>
    <t>完成提质增效面积≥36000亩；项目验收合格率100%；项目开工时间：2026年12月；项目可持续年限≥1年；带动增加受益户人口全年总收入≥4800万元；受益户数≥2741户；收益三类户人数≥4277户；受益群众满意度≥95%；收益建档立卡人口满意度≥95%。</t>
  </si>
  <si>
    <t>带动阿克陶县特色林果业发展，提高农户收入，满足了阿克陶县当前林果业发展需求，提高农民在林果栽植管理上的技术水平，最终实现全县林果提质增效、产业优质发展。为乡村振兴打下坚实基础。</t>
  </si>
  <si>
    <t>休闲农业与乡村旅游</t>
  </si>
  <si>
    <t>光伏电站建设</t>
  </si>
  <si>
    <t>加工流通项目</t>
  </si>
  <si>
    <t>农产品仓储保鲜冷链基础设施建设</t>
  </si>
  <si>
    <t>产地初加工和精深加工</t>
  </si>
  <si>
    <t>AKT26-008-5</t>
  </si>
  <si>
    <t>阿克陶县奥依塔克镇2026年牛羊屠宰点建设项目</t>
  </si>
  <si>
    <t>奥依塔克镇皮拉勒村</t>
  </si>
  <si>
    <t>新建车间及其附属配套设施共计1500平方米；建设供气、供电、供水、污水处理等公用设施和环保设施；采购牛、羊生产线各一条及其附属配套设施。</t>
  </si>
  <si>
    <t>个</t>
  </si>
  <si>
    <t>李青堂</t>
  </si>
  <si>
    <t>1.数量指标：新建车间共计1500平方米；采购牛、羊生产线各一条；2.质量指标：厂房建设质量要求合格；3.效益指标：带动农牧民人均增收（元）≥1000元；4.社会效益指标：1.受益户数（元）≥270户，2.受益人数≥1020人；5.服务对象满意度指标：受益人口满意度≥95%。</t>
  </si>
  <si>
    <t>项目完工投产后由奥依塔克镇皮拉勒村村办企业负责后续运营管理。项目收益后计划将年度纯利润的30%用于企业发展储备金，将年度纯利润的70%用于壮大村集体经济收入，壮大村集体经济收入按照“51211”分配机制进行管理使用。</t>
  </si>
  <si>
    <t>AKT26-014-6</t>
  </si>
  <si>
    <t>克孜勒陶镇食品（糖果）产业园提升改造项目</t>
  </si>
  <si>
    <t>克孜勒陶镇丝路佳苑</t>
  </si>
  <si>
    <t>新建洁净车间，保鲜库，生产加工、环卫和除尘排气设备，配套水电路和其他配套设施。</t>
  </si>
  <si>
    <t>商工局</t>
  </si>
  <si>
    <t>艾孜木江·莫拉艾买江</t>
  </si>
  <si>
    <t xml:space="preserve">1.项目验收合格率：100%；3.时效指标：项目计划开工时间2025年4月；4.社会效益指标：受益农户户数≥38户；5.可持续影响指标：项目建成后，可带动30名以上搬迁群众就地就近就业，年增加村集体收入20万元以上，将大大推动搬迁群众市民化进程；6.服务对象满意度指标：受益对象满意度≥98%。
</t>
  </si>
  <si>
    <t>提高克孜勒陶镇主导产业收入，服务更多群众，同时每年可稳定带动群众实现就近就地就业，引导群众学习种植技术，激发群众内生动力，促进群众发展，最终形成一批先富带后富，实现群众致富增收。</t>
  </si>
  <si>
    <t>AKT25-014-5</t>
  </si>
  <si>
    <t>阿克陶县塔尔塔吉克民族乡2026年就业基地建设项目</t>
  </si>
  <si>
    <t>塔尔乡阿克库木村</t>
  </si>
  <si>
    <t>计划在阿克库木村新建占地2000平方米就业基地一座，含采购安装混凝土成品房等附属设施。</t>
  </si>
  <si>
    <r>
      <rPr>
        <sz val="12"/>
        <color theme="1"/>
        <rFont val="Calibri"/>
        <charset val="134"/>
      </rPr>
      <t>1.</t>
    </r>
    <r>
      <rPr>
        <sz val="12"/>
        <color theme="1"/>
        <rFont val="宋体"/>
        <charset val="134"/>
      </rPr>
      <t>数量指标：新建就业基地</t>
    </r>
    <r>
      <rPr>
        <sz val="12"/>
        <color theme="1"/>
        <rFont val="Calibri"/>
        <charset val="134"/>
      </rPr>
      <t>2000</t>
    </r>
    <r>
      <rPr>
        <sz val="12"/>
        <color theme="1"/>
        <rFont val="宋体"/>
        <charset val="134"/>
      </rPr>
      <t>平方；</t>
    </r>
    <r>
      <rPr>
        <sz val="12"/>
        <color theme="1"/>
        <rFont val="Calibri"/>
        <charset val="134"/>
      </rPr>
      <t>2.</t>
    </r>
    <r>
      <rPr>
        <sz val="12"/>
        <color theme="1"/>
        <rFont val="宋体"/>
        <charset val="134"/>
      </rPr>
      <t>质量指标：项目验收合格率</t>
    </r>
    <r>
      <rPr>
        <sz val="12"/>
        <color theme="1"/>
        <rFont val="Calibri"/>
        <charset val="134"/>
      </rPr>
      <t>100%</t>
    </r>
    <r>
      <rPr>
        <sz val="12"/>
        <color theme="1"/>
        <rFont val="宋体"/>
        <charset val="134"/>
      </rPr>
      <t>；3</t>
    </r>
    <r>
      <rPr>
        <sz val="12"/>
        <color theme="1"/>
        <rFont val="Calibri"/>
        <charset val="134"/>
      </rPr>
      <t>.</t>
    </r>
    <r>
      <rPr>
        <sz val="12"/>
        <color theme="1"/>
        <rFont val="宋体"/>
        <charset val="134"/>
      </rPr>
      <t>社会效益指标：受益脱贫户≥</t>
    </r>
    <r>
      <rPr>
        <sz val="12"/>
        <color theme="1"/>
        <rFont val="Calibri"/>
        <charset val="134"/>
      </rPr>
      <t>50</t>
    </r>
    <r>
      <rPr>
        <sz val="12"/>
        <color theme="1"/>
        <rFont val="宋体"/>
        <charset val="134"/>
      </rPr>
      <t>户；4</t>
    </r>
    <r>
      <rPr>
        <sz val="12"/>
        <color theme="1"/>
        <rFont val="Calibri"/>
        <charset val="134"/>
      </rPr>
      <t>.</t>
    </r>
    <r>
      <rPr>
        <sz val="12"/>
        <color theme="1"/>
        <rFont val="宋体"/>
        <charset val="134"/>
      </rPr>
      <t>可持续性影响指标：带动本地群众增收；5</t>
    </r>
    <r>
      <rPr>
        <sz val="12"/>
        <color theme="1"/>
        <rFont val="Calibri"/>
        <charset val="134"/>
      </rPr>
      <t>.</t>
    </r>
    <r>
      <rPr>
        <sz val="12"/>
        <color theme="1"/>
        <rFont val="宋体"/>
        <charset val="134"/>
      </rPr>
      <t>服务对象满意度指标：群众满意度≥</t>
    </r>
    <r>
      <rPr>
        <sz val="12"/>
        <color theme="1"/>
        <rFont val="Calibri"/>
        <charset val="134"/>
      </rPr>
      <t>98%</t>
    </r>
  </si>
  <si>
    <t>该项目建成后，辐射带动本地就业5户，采取自营或外承包的方式创收，年收益不低于15万元。</t>
  </si>
  <si>
    <t>市场建设和农村电商物流</t>
  </si>
  <si>
    <t>品牌打造和展销平台</t>
  </si>
  <si>
    <t>配套基础设施项目</t>
  </si>
  <si>
    <t>小型农田水利设施建设(排碱渠、节水灌溉、防渗渠建设、其它乡村振兴有关的农田水利建设)</t>
  </si>
  <si>
    <t>AKT26-017-18</t>
  </si>
  <si>
    <t>阿克陶县巴仁乡加依村、库木村水渠提升改造中央财政以工代赈项目</t>
  </si>
  <si>
    <t>巴仁乡加依村、库木村</t>
  </si>
  <si>
    <t>水渠提升改造3.9公里（上口0.8米，底宽0.8米，深度0.8米），设计流量0.2-4m³/s；农桥41座；闸61座，及附属配套设施建设。</t>
  </si>
  <si>
    <t>公里</t>
  </si>
  <si>
    <t>发改委</t>
  </si>
  <si>
    <t>阿不力米提·买买提</t>
  </si>
  <si>
    <t>1.带动群众就业增收，本项目计划带动群众就业95人，预计发放劳务报酬122万元，组织务工群众开展技能培训85人。
2.改善农村人居生活环境，提升生态与经济效益。</t>
  </si>
  <si>
    <t>本项目计划带动群众就业100人，预计发放劳务报酬158万元，组织务工群众开展技能培训85人。</t>
  </si>
  <si>
    <t>AKT26-017-12</t>
  </si>
  <si>
    <t>阿克陶县奥依塔克镇恰勒玛艾日克村防渗渠建设以工代赈项目</t>
  </si>
  <si>
    <t>奥依塔克镇恰勒玛艾日克村</t>
  </si>
  <si>
    <t>新建防渗渠3.08公里（上宽口0.8米，下口宽0.8米，深度0.8米），设计流量0.3-0.5m³/s；改建农桥9座；水闸16座，及附属配套设施建设。</t>
  </si>
  <si>
    <t>1、数量指标：计划新建防渗渠3.08公里，确保按期完成建设任务；
2、质量指标：工程质量合格率达到100%，关键防渗工艺、衬砌厚度等指标需符合设计规范。
3、经济效益指标：防渗渠相较于传统土渠的输水损失降低比例，目标值不低于60%，切实提升水资源利用效率；防渗渠在汛期排涝、防洪能力达到设计标准的比例，目标值100%，降低农田洪涝灾害风险。
4、社会效益指标：项目计划带动本地群众就业65人，预计发放酬劳82万元；组织务工群众开展技能培训不低于60人；确保项目覆盖区域群众对以工代赈政策的知晓率不低于95%，对工程建设及务工待遇的满意度不低于90%。</t>
  </si>
  <si>
    <t>项目建成后，可以提升村民灌溉用水效率，减少水资源流失。</t>
  </si>
  <si>
    <t>AKT26-017-28</t>
  </si>
  <si>
    <t>阿克陶县塔尔塔吉克民族乡（农区）塔尔阿巴提、阿克库木水渠建设以工代赈项目</t>
  </si>
  <si>
    <t>塔尔塔吉克民族乡（农区）塔尔阿巴提、阿克库木</t>
  </si>
  <si>
    <t>新建水渠4公里（上口0.8m，底宽0.8m，深度0.8m），设计流量0.3-0.48m³/s，水闸56座，农桥24座，维修水渠1公里，及附属配套设施建设。</t>
  </si>
  <si>
    <t>1.数量指标：新建水渠4公里；2.质量指标：项目验收合格率100%；3.时效指标：项目计划开工时间2026年4月；4.社会效益指标：受益脱贫户≥226户；5.可持续性影响指标：项目设计使用年限≥8年；6.服务对象满意度指标：群众满意度≥95%</t>
  </si>
  <si>
    <t>AKT26-017-11</t>
  </si>
  <si>
    <t>阿克陶县加马铁热克乡喀什博依村2026年产业基地配套设施建设项目</t>
  </si>
  <si>
    <t>加马铁热克乡喀什博依村</t>
  </si>
  <si>
    <t>新建沉沙池两座，每座2800立方米，首部两座，新建滴灌主管网2.5公里，阀门井4座。新建防渗渠3.8公里，闸口14座，桥涵30座，新建10千伏高压线路500米，低压线路100米及其他配套附属设施。</t>
  </si>
  <si>
    <t>加马铁热克乡</t>
  </si>
  <si>
    <t>热米拉·木合塔尔</t>
  </si>
  <si>
    <t>数量指标：新建防渗渠3.8公里，新建沉沙池两座；2.质量指标：项目验收合格率100%；3.时效指标：项目完工时间2026年3月—2026年10月；4.成本指标：新建渠道及沉沙池500万元；5.经济效益指标：提升3000亩土地灌溉条件；6.受益人口满意度95%以上。</t>
  </si>
  <si>
    <t>提升农田水利的有效灌溉，保障水资源不浪费，合理运用水资源。</t>
  </si>
  <si>
    <t>AKT26-017-25</t>
  </si>
  <si>
    <t>阿克陶县巴仁乡阔洪其村2026年排碱渠提升改造项目</t>
  </si>
  <si>
    <t>计划对村内20公里排碱渠及两侧进行清理和提升改造，并配套相关附属设施。</t>
  </si>
  <si>
    <t>1.清除渠道中的淤泥、杂物，保持水流畅通。
2.可以减少渠道周边水土流失，恢复渠道生态功能。
3.减少农田盐碱化面积，改善土壤质量，促进农作物增产增收。</t>
  </si>
  <si>
    <t>通过项目实施可以改善种植条件，降低种植成本，增产效益能长期保障群众收益，保障农户长期增产增收。</t>
  </si>
  <si>
    <t>AKT26-017-4</t>
  </si>
  <si>
    <t>阿克陶县玉麦镇加依铁热克村2026年节水灌溉建设项目</t>
  </si>
  <si>
    <t>玉麦镇加依铁热克村</t>
  </si>
  <si>
    <t>2026年</t>
  </si>
  <si>
    <t>规划砖混结构泵房1座。新建沉砂池1座；配套离心泵1套，配套变频控制柜1套，配套过滤系统1套，引水渠10米，高压线100米，桥1座，闸口1座。主管道800米，分干管300米及配套设施。</t>
  </si>
  <si>
    <t>玉麦镇人民政府</t>
  </si>
  <si>
    <t>项目实施后提高项目区农田基础设施标准，改善农业生产条件，提高农民科技种植、科学管理意识。同时，本项目的实施预计每年增收19万土地租金，对实现农业生产的良性循环具有重要作用。</t>
  </si>
  <si>
    <t>项目实施后降低了农民的劳动强度，帮助农民尽快脱贫致富，对农民增收、农村稳定和农业发展有重要作用。增加村集体收入。</t>
  </si>
  <si>
    <t>产业园（区）</t>
  </si>
  <si>
    <t>其他（合作社补助、壮大村集体经济）</t>
  </si>
  <si>
    <t>产业服务支撑项目</t>
  </si>
  <si>
    <t>智慧（数字）农业</t>
  </si>
  <si>
    <t>产业科技服务</t>
  </si>
  <si>
    <t>人才培养</t>
  </si>
  <si>
    <t>农业社会化服务</t>
  </si>
  <si>
    <t>金融保险配套项目</t>
  </si>
  <si>
    <t>小额贷款贴息</t>
  </si>
  <si>
    <t>AKT26-024</t>
  </si>
  <si>
    <t>阿克陶县2026年小额信贷项目</t>
  </si>
  <si>
    <t>2026年1月-12月</t>
  </si>
  <si>
    <t>2026年小额信贷贴息，涉及5200户，预计贷款24000万元，预计贴息760万元。</t>
  </si>
  <si>
    <t>社会效益指标：1.激发已脱贫户（含监测对象家庭）生产发展。
2.巩固提升的内生动力，促进已脱贫户（含监测对象家庭）增收，提高已脱贫户（含监测对象家庭）自我发展能力。</t>
  </si>
  <si>
    <t>通过金融扶贫的方式，激发内生动力，支持有自主发展能力的已脱贫户（含监测对象家庭）发展产业，自主致富</t>
  </si>
  <si>
    <t>小额信贷风险补偿金</t>
  </si>
  <si>
    <t>特色产业保险保费补助</t>
  </si>
  <si>
    <t>新型经营主体贷款贴息</t>
  </si>
  <si>
    <t>防贫保险（基金）</t>
  </si>
  <si>
    <t>就业项目</t>
  </si>
  <si>
    <t>务工补助</t>
  </si>
  <si>
    <t>交通费补助</t>
  </si>
  <si>
    <t>生产奖补、劳务补助等</t>
  </si>
  <si>
    <t>就业培训</t>
  </si>
  <si>
    <t>帮扶车间（特色手工基地）建设</t>
  </si>
  <si>
    <t>技能培训</t>
  </si>
  <si>
    <t>以工代训</t>
  </si>
  <si>
    <t>创业</t>
  </si>
  <si>
    <t>创业培训</t>
  </si>
  <si>
    <t>创业奖补</t>
  </si>
  <si>
    <t>乡村工匠</t>
  </si>
  <si>
    <t>乡村工匠培育培训</t>
  </si>
  <si>
    <t>乡村工匠大师工作室</t>
  </si>
  <si>
    <t>乡村工匠传习所</t>
  </si>
  <si>
    <t>公益性岗位</t>
  </si>
  <si>
    <t>AKT26-071-1</t>
  </si>
  <si>
    <t>阿克陶县农村公路路管员、护路员养护项目</t>
  </si>
  <si>
    <t>1.巴仁乡聘用156名易返贫脱贫监测户和易致贫边缘户，2026年计划投资187.2万元；
2.玉麦镇聘用135名易返贫脱贫监测户和易致贫边缘户，2026年计划投资162万元；
3.阿克陶镇聘用100名易返贫脱贫监测户和易致贫边缘户，2026年计划投资120万元；
4.奥依塔克镇聘用40名易返贫脱贫监测户和易致贫边缘户，2026年计划投资48万元；
5.布伦口乡聘用20名易返贫脱贫监测户和易致贫边缘户，2026年计划投资24万元；
6.加马铁热克乡聘用70名易返贫脱贫监测户和易致贫边缘户，2026年计划投资84万元；
7.喀热开其克乡聘用30名易返贫脱贫监测户和易致贫边缘户，2026年计划投资36万元；
8.木吉乡聘用20名易返贫脱贫监测户和易致贫边缘户，2026年计划投资24万元；
9.恰尔隆镇聘用59名易返贫脱贫监测户和易致贫边缘户，2026年计划投资70.8万元；
10.塔尔乡聘用35名易返贫脱贫监测户和易致贫边缘户，2026年计划投资42万元；
11.克孜勒陶镇聘用185名易返贫脱贫监测户和易致贫边缘户，2026年计划投资222万元。</t>
  </si>
  <si>
    <t>交通运输局</t>
  </si>
  <si>
    <t>孔卫钢</t>
  </si>
  <si>
    <t>数量指标：1、巴仁乡农村道路日常养护管理381.576公里；、
2、克孜勒陶乡农村道路日常养护管理443.859公里。
3、玉麦乡农村道路日常养护管理258.029公里；
4、阿克陶镇农村道路日常养护管理178.664公里；
5、奥依塔克镇农村道路日常养护管理86.756公里；
6、布伦口乡农村道路日常养护管理39.343公里；
7、加马铁热克乡农村道路日常养护管理153.538公里；
8、喀热开其克乡农村道路日常养护管理70.971公里；
9、木吉乡农村道路日常养护管理36.916公里；
10、恰尔隆乡农村道路日常养护管理85.836公里；
11、塔尔乡农村道路日常养护管理76.384公里；
涉及效益指标：加强我县农村公路的日常养护工作，有效提升道路安全水平，提升道路使用寿命，改善通行服务水平群众满意度。</t>
  </si>
  <si>
    <t>对全县850名易返贫脱贫监测户和易致贫边缘户每月发放养护工资1000元/人，带动收入的同时进一步做好全县农村公路的养护工作。</t>
  </si>
  <si>
    <t>乡村建设行动</t>
  </si>
  <si>
    <t>农村基础设施（含产业基础设施配套）</t>
  </si>
  <si>
    <t>村庄规划编制（含修编）补助</t>
  </si>
  <si>
    <t>农村道路（县乡之间、乡乡之间、乡村之间及其沿线管理、服务等附属设施；道路安全生命防护工程、危旧桥梁改造；乡级客货运输站场、招呼站；村内道路、通户路等）</t>
  </si>
  <si>
    <t>AKT26-041-5</t>
  </si>
  <si>
    <t>阿克陶县巴仁乡吐尔村、库木村道路提升改造中央财政以工代赈项目</t>
  </si>
  <si>
    <t>巴仁乡吐尔村、库木村</t>
  </si>
  <si>
    <t>农村主干道路扩宽5.8公里，原路面4米，两边各扩宽1米；路沿石9.8公里；新建水泥道路1公里（宽3米），地面硬化3150平方米，及附属配套设施建设。</t>
  </si>
  <si>
    <t>1.带动群众就业增收，本项目计划带动群众就业95人，预计发放劳务报酬122万元，组织务工群众开展技能培训85人。
2.农村主干道路扩宽可有效改善农村人居生活环境，提升生态与经济效益。</t>
  </si>
  <si>
    <t>AKT26-041-26</t>
  </si>
  <si>
    <t>阿克陶县加马铁热克乡塔依社区道路提升改造以工代赈项目</t>
  </si>
  <si>
    <t>加马铁热克乡塔依社区</t>
  </si>
  <si>
    <t>道路扩宽5.5公里，原路面4米，两边各扩宽1米，路沿石5.4公里；新建水泥道路1.5公里（宽3米），地面硬化5390平方米，及附属配套设施建设。</t>
  </si>
  <si>
    <t>数量指标：道路扩宽5.5公里，路沿石安装5.4公里，新建水泥路1.5公里；2.质量指标：项目验收合格率100%；3.时效指标：项目完工时间2026年3月—2026年10月；4.成本指标：工程费用投资390万元；5.经济效益指标：提升农民的出行条件；6.受益人口满意度95%以上。</t>
  </si>
  <si>
    <t>进一步提升农村公共基础设施保障水平，预计带动就业100人，发放劳务报酬119万元，开展技能培训86人。</t>
  </si>
  <si>
    <t>AKT26-041-27</t>
  </si>
  <si>
    <t>阿克陶县布伦口乡2026年道路建设项目</t>
  </si>
  <si>
    <t>改建</t>
  </si>
  <si>
    <t>布伦口乡布伦口村、盖孜村、苏巴什村、恰克尔艾格勒村</t>
  </si>
  <si>
    <t>在布伦口村新建硬化道路1.9公里，宽5.0米；盖孜村、苏巴什村、恰克尔艾格勒村新建硬化道路1.7公里，宽4米；苏巴什村道路提升改造2.0公里，宽5.3米；及其他配套附属设施。</t>
  </si>
  <si>
    <t>库尔班艾力·麦麦提艾力</t>
  </si>
  <si>
    <t>数量指标：1在布伦口村新建硬化道路1.9公里，宽5.0米；盖孜村、苏巴什村新建硬化道路1.3公里，宽4米；苏巴什村道路提升改造2.0公里，宽5.3米；及其他配套附属设施。
质量指标：验收合格率100%。
时效指标：项目完成率100%。
成本指标：总费用530万元。项目完工时间：2026年5月至2026年10月。
社会效益指标：改善村庄交通条件，提高交通便利性。</t>
  </si>
  <si>
    <t>促进经济发展，改善民生，方便牧民出行，提高生活质量。</t>
  </si>
  <si>
    <t>AKT26-041-6</t>
  </si>
  <si>
    <t>阿克陶县塔尔乡桥梁设施提升改造项目</t>
  </si>
  <si>
    <t>塔尔塔吉克民族乡巴格村、库祖村、阿勒玛勒克村</t>
  </si>
  <si>
    <t>2026年6月-2026年12月</t>
  </si>
  <si>
    <t>新建4座长80-130米，宽1.5米的便民桥梁。</t>
  </si>
  <si>
    <t>塔尔塔吉克民族乡人民政府</t>
  </si>
  <si>
    <t>阿克陶县交通运输局</t>
  </si>
  <si>
    <t>夏尔西白克·阿克木</t>
  </si>
  <si>
    <t>1.数量指标：新建桥梁数量4座；
2.质量指标：项目验收合格率100%；
3.时效指标：项目计划开工时间2026年6月-12月；
4.社会效益指标：受益脱贫户≥253户；
5.可持续性影响指标：项目设计使用年限≥10年；
6.服务对象满意度指标：群众满意度≥95%。</t>
  </si>
  <si>
    <t>项目建成后，改善村民生活条件，方便居民出行。</t>
  </si>
  <si>
    <t>AKT26-041-7</t>
  </si>
  <si>
    <t>克孜勒陶镇丝路佳苑非遗工坊附属设施（消防水池）建设项目</t>
  </si>
  <si>
    <t>阿克陶县克孜勒陶镇丝路佳苑社区</t>
  </si>
  <si>
    <t>2026年6月-10月</t>
  </si>
  <si>
    <t>在丝路佳苑非遗工坊东侧新建一座300立方米的消防水池及配套附属设施（泵房、发电机房、消防控制室内含消防控制主机系统一套），管道改道200米，总占地面积约700平方米。</t>
  </si>
  <si>
    <t>统战部</t>
  </si>
  <si>
    <t>范仲锋</t>
  </si>
  <si>
    <t>1. 数量指标：新建消防水池容量≥300立方米；新建设施占地面积约700平方米（含泵房、发电机房、消防控制室）；配套设备配置数量，消防控制主机系统1套。2. 质量指标：工程质量合格率：100%；消防设施验收通过率：100%。3. 经济效益指标：减少火灾潜在经济损失，通过提升消防能力，预计降低因火灾造成的直接经济损失风险≥400万元/年。4. 社会效益指标：受益人口户数≥1618户；受益人口数≥6624人。5. 可持续影响指标：设施使用年限，消防水池、泵房、发电机房、控制室等主体结构设计使用年限≥20年。6. 服务对象满意度指标：受益人口满意度≥98%。</t>
  </si>
  <si>
    <t>本项目通过新建消防水池及配套消防设施，有效提升区域消防安全水平，降低火灾经济损失，直接惠及1618户、6624名群众。项目以安全保障为核心，兼顾经济与社会效益，实现一次建设、长期受益，切实保障群众生命财产安全，提升居民满意度与社区安全稳定性。</t>
  </si>
  <si>
    <t>产业路、资源路、旅游路建设</t>
  </si>
  <si>
    <t>AKT26-042-2</t>
  </si>
  <si>
    <t>阿克陶县恰尔隆镇2026年产业路建设项目</t>
  </si>
  <si>
    <t>在昆仑佳苑新建产业路3公里（戈壁路）,路面宽度4-6m,并对道路两侧进行平整。</t>
  </si>
  <si>
    <t>完成3公里道路建设任务，完善交通基础设施建设，改善前线居民的交通出行状况，为做好新时代“三农”工作提供坚强交通运输保障。</t>
  </si>
  <si>
    <t>充分调动好、发挥好、保护好农民群众的积极性，广泛发动群众参与务工，增加农民群众阶段性的务工收入，为农民群众出行和产业发展提供便利条件。</t>
  </si>
  <si>
    <t>农村供水保障（饮水安全）设施建设</t>
  </si>
  <si>
    <t>AKT25-067-2</t>
  </si>
  <si>
    <t>阿克陶县克孜勒陶镇2026年农村饮水安全工程提升改造项目</t>
  </si>
  <si>
    <t>克孜勒陶镇乌尔都隆窝孜村、托云都克村、喀尔乌勒村、阿克达拉村</t>
  </si>
  <si>
    <t>1、克孜勒陶镇乌尔都隆窝孜村、托云都克村、喀尔乌勒村片区：（1）水厂工程:扩建水厂1座，并配套净化、消毒、水质在线检测、自动化监控等设施，防护铁艺围栏总长度120m；（2）输水管线工程：更换DN100球墨铸铁管输水管道650m，更换并配套C30钢筋砼闸阀井4座。2、阿克达拉村：（1）水源地工程:新建集水廊道1座长50m，防护围栏总长度 150m；（2）输水管线工程：新建DN200球墨铸铁管输水管道0.41km，更换PE100级de90管材1.057km，更换并配套C30钢筋砼闸阀井7座。</t>
  </si>
  <si>
    <t>中小型公益性水利工程建设项目中心</t>
  </si>
  <si>
    <t>刘福德</t>
  </si>
  <si>
    <t>水利局</t>
  </si>
  <si>
    <t>麦麦提朱马·阿依提库力</t>
  </si>
  <si>
    <t>目标1：克孜勒陶镇乌尔都隆窝孜村、托云都克村、喀尔乌勒村片区：（1）水厂工程:扩建水厂1座，并配套净化、消毒、水质在线检测、自动化监控等设施，防护铁艺围栏总长度120m；（2）输水管线工程：更换DN100球墨铸铁管输水管道650m，更换并配套C30钢筋砼闸阀井4座。2、阿克达拉村：（1）水源地工程:新建集水廊道1座长50m，防护围栏总长度 150m；（2）输水管线工程：新建DN200球墨铸铁管输水管道0.41km，更换PE100级de90管材1.057km，更换并配套C30钢筋砼闸阀井7座。收益人口2910人,收益户数787户。目标2：通过饮水项目的实施，进一步完善农民饮水保障，改善居民生活环境、有效防治疾病、保证居民身体健康的需要。
目标3：解决克孜勒陶镇饮水系统的饮水安全问题，现状年解决 2910 人引水安全问题。</t>
  </si>
  <si>
    <t>帮助农村地方发展，减少农村人口的负担。</t>
  </si>
  <si>
    <t>AKT26-067-4</t>
  </si>
  <si>
    <t>阿克陶县2026年木吉乡木吉村、琼让村供水提升改造工程</t>
  </si>
  <si>
    <t>木吉乡木吉村、琼让村、昆提别斯村</t>
  </si>
  <si>
    <t>水源工程：利用喀拉佐克河地表水作为水源，建设集水井1座，沉砂池1座，400m³蓄水池1座，100m³蓄水池1座，水厂1座，配套附属设施及设备（一体化净水设施一套、水质检测、计量、监控设施一套及配套电力设施等）等。
输配水管道工程及附属建筑物：工程共需新建输配水管道总长21890米。管材为PE100级加筋聚乙烯（PE)复合管，输水管径de90-de315；配套减压池1座，管道自动进排气阀门井30座，排水井2座，分水阀门井9座，穿路6处，穿渠3处，穿沟建筑物4处，穿河建筑物1处，消防水鹤2座。</t>
  </si>
  <si>
    <t>目标1：木吉乡木吉村、琼让村利用喀拉佐克河地表水作为水源，建设集水井1座，沉砂池1座，400m³蓄水池1座，100m³蓄水池1座，水厂1座，配套附属设施及设备（一体化净水设施一套、水质检测、计量、监控设施一套及配套电力设施等）等。
输配水管道工程及附属建筑物：工程共需新建输配水管道总长21890米。管材为PE100级加筋聚乙烯（PE)复合管，输水管径de90-de315；配套减压池1座，管道自动进排气阀门井30座，排水井2座，分水阀门井9座，穿路6处，穿渠3处，穿沟建筑物4处，穿河建筑物1处，消防水鹤2座。收益人口3740人,收益户数787户。目标2：通过饮水项目的实施，进一步完善农民饮水保障，改善居民生活环境、有效防治疾病、保证居民身体健康的需要。
目标3：解决农村饮水水质安全问题，改善生活条件，保障饮水安全，增加收入。</t>
  </si>
  <si>
    <t>AKT25-67-5</t>
  </si>
  <si>
    <t>阿克陶县2026年布伦口乡农村供水提升改造工程项目</t>
  </si>
  <si>
    <t>布伦口乡喀依村、恰克尔艾格勒村</t>
  </si>
  <si>
    <t>本工程主要建设内容包括托喀依村2小队第二居民点改造de90输水管道9.35km，公称压力1.6Mpa，布置管线配套附属建筑物有60m³减压池3座、检查井9座、补排气阀井7座、闸阀井2座、排水井4座、管道放冲保护段6处（共800m）、管道保温段1处、管道水平定向钻1处；沿管线镇墩90座，输水管道里程桩共95个、里程碑10个。消毒设备1套、水质在线检测设备1套，自动化监控系统1套，计量设施1套等。</t>
  </si>
  <si>
    <t>目标1：本工程主要建设内容包括托喀依村2小队第二居民点改造de90输水管道9.35km，公称压力1.6Mpa，布置管线配套附属建筑物有60m³减压池3座、检查井9座、补排气阀井7座、闸阀井2座、排水井4座、管道放冲保护段6处（共800m）、管道保温段1处、管道水平定向钻1处；沿管线镇墩90座，输水管道里程桩共95个、里程碑10个。消毒设备1套、水质在线检测设备1套，自动化监控系统1套，计量设施1套等。,收益户数23户，收益人数92人。目标2：通过饮水项目的实施，进一步完善农民饮水保障，改善居民生活环境、有效防治疾病、保证居民身体健康的需要。
目标3：解决农村饮水水质安全问题，改善生活条件，保障饮水安全，增加收入。</t>
  </si>
  <si>
    <t>AKT25-67-6</t>
  </si>
  <si>
    <t>阿克陶县2026年塔尔乡牧区供水提升改造工程</t>
  </si>
  <si>
    <t>塔尔塔尔乡库祖村、塔尔乡巴格村</t>
  </si>
  <si>
    <t>1.水源工程：阿克陶县2026年塔尔乡牧区供水提升改造工程水源为两河口水电站水库，取水点为两个，一个为两河口水电站水库坝后DN200放水钢管；另一个由于水电站设备检修期间，水库通过泄洪冲砂闸放水，水位下降，通过泄洪冲砂闸消力池进行引水。2.引水管道工程：新建DN400-DN110引水主管道16050m，新建520m³沉沙蓄水池1座，新建水处理车间1座，新建150m³清水池1座，新建18m³减压池1座、主管道引放水阀门井4座，沿线检查排水及复合式进排气阀井14座、各片区分水阀门井5座。引水管道布置在通乡村道路左、右侧，管道埋设深度1.8m。并建设水处理车间1座32.11㎡、架设0.4KV供电线路0.2km、浮子式自动水位控制系统7套、水处理车间安装水质在线检测设备1套、自动化监控系统7套、水处理车间组合式次氯酸钠发生器水质消毒净化设备1套。</t>
  </si>
  <si>
    <t>目标1：阿克陶县2026年塔尔乡牧区供水提升改造工程水源为两河口水电站水库，取水点为两个，一个为两河口水电站水库坝后DN200放水钢管；另一个由于水电站设备检修期间，水库通过泄洪冲砂闸放水，水位下降，通过泄洪冲砂闸消力池进行引水。2.引水管道工程：新建DN400-DN110引水主管道16050m，新建520m³沉沙蓄水池1座，新建水处理车间1座，新建150m³清水池1座，新建18m³减压池1座、主管道引放水阀门井4座，沿线检查排水及复合式进排气阀井14座、各片区分水阀门井5座。收益人口817人,收益户数219户。目标2：通过饮水项目的实施，进一步完善农民饮水保障，改善居民生活环境、有效防治疾病、保证居民身体健康的需要。
目标3：解决农村饮水水质安全问题，改善生活条件，保障饮水安全，增加收入。</t>
  </si>
  <si>
    <t>电力设施及维修改造</t>
  </si>
  <si>
    <t>数字乡村建设（信息通信基础设施建设、数字化、智能化建设等）</t>
  </si>
  <si>
    <t>农村清洁能源设施（燃气、户用光伏、风电、水电、农村生物质能源、北方地区清洁取暖等）</t>
  </si>
  <si>
    <t>农业农村基础设施中长期贷款贴息</t>
  </si>
  <si>
    <t>其他（防洪工程、排碱渠，渠道清淤、草原配套设施）</t>
  </si>
  <si>
    <t>AKT26-048-5</t>
  </si>
  <si>
    <t>2026年阿克陶县农业防灾减灾体系建设项目</t>
  </si>
  <si>
    <t>其他（防洪工程、渠道清淤、草原配套设施）</t>
  </si>
  <si>
    <t>巴仁乡阿热买里村、巴仁乡加依村、奥依塔克镇恰勒玛艾日克村、克孜勒陶镇丝路佳苑、阿克陶镇诺库其艾日克村、玉麦镇阿勒吞其村、恰尔隆镇昆仑佳苑</t>
  </si>
  <si>
    <t>2026年3月-2026年11月</t>
  </si>
  <si>
    <t>在巴仁乡阿热买里村、巴仁乡加依村、奥依塔克镇恰勒玛艾日克村、克孜勒陶镇丝路佳苑、阿克陶镇诺库其艾日克村、玉麦镇阿勒吞其村、恰尔隆镇昆仑佳苑建设农业自然灾害监测体系7套，每套占地面积40平方米（含基础设施配套），每座投资56.103万元，共计392.721万元。</t>
  </si>
  <si>
    <t>套</t>
  </si>
  <si>
    <t>阿克陶县人工影响天气办公室</t>
  </si>
  <si>
    <t>外力·吾甫尔</t>
  </si>
  <si>
    <t>阿克陶县气象局</t>
  </si>
  <si>
    <t>郝海霞</t>
  </si>
  <si>
    <t>监测点建成后提高农业精准管理能力，第一时间监测自然灾害发生发展趋势，帮助农技人员、种植大户精准安排农事活动，优化种植计划，减少资源浪费，科学有效提高农作物产量和质量。</t>
  </si>
  <si>
    <t>通过提高农业精准管理能力、优化种植计划、适时精准改善土壤墒情，到达提高农作物产量和质量，实现农户增产增收。</t>
  </si>
  <si>
    <t>AKT26-048-6</t>
  </si>
  <si>
    <t>阿克陶县木吉乡2026年天然草原提升改造围栏项目</t>
  </si>
  <si>
    <t>木吉乡木吉村、琼让村</t>
  </si>
  <si>
    <t>2026年4月-11月</t>
  </si>
  <si>
    <t>对木吉乡木吉村、琼让村2万亩草场拉设围栏，围栏高度1.2米，挂线柱柱距5米，加强柱柱距100米。</t>
  </si>
  <si>
    <t>林业和草原工作中心</t>
  </si>
  <si>
    <t>臧宝莹</t>
  </si>
  <si>
    <t>1.数量指标：对2万亩草场拉设1.2米高围栏；2.质量指标项目验收合格率100%；3.时效指标：项目计划开工时间2026年5月；4.社会效益指标：受益脱贫户≥98户；5.可持续性影响指标：提高牧草覆盖度，解决牲畜饲草缺乏问题，更好的满足木吉乡畜牧产业业发展需求；6.服务对象满意度指标：群众满意度≥98%</t>
  </si>
  <si>
    <t>项目建成后有效保护草场生态，更好的恢复牧草覆盖，满足木吉乡畜牧产业业发展需求，解决牲畜饲草缺乏问题，进一步带动经济增收，项目建成后能有效改善木吉乡当地牲畜饲草储备，为大力发展畜牧养殖业打下更坚实的基础。</t>
  </si>
  <si>
    <t>AKT26-048-7</t>
  </si>
  <si>
    <t>阿克陶县克孜勒陶镇2026年天然草原提升改造围栏项目</t>
  </si>
  <si>
    <t>克孜勒陶镇其木干村</t>
  </si>
  <si>
    <t>对克孜勒陶镇其木干村4万亩草场拉设围栏，围栏高度1.2米，挂线柱柱距5米，加强柱柱距100米。</t>
  </si>
  <si>
    <t>数量指标：新建草场围栏4万亩；质量指标：项目验收合格率100%；时效指标：项目计划开工时间2026年5月，项目完工率100%。</t>
  </si>
  <si>
    <t>项目建成后有效保护草场生态，更好的恢复牧草覆盖，满足克孜勒陶镇畜牧产业业发展需求，解决牲畜饲草缺乏问题，进一步带动经济增收，项目建成后能有效改善克孜勒陶镇当地牲畜饲草储备，为大力发展畜牧养殖业打下更坚实的基础。</t>
  </si>
  <si>
    <t>AKT26-048-8</t>
  </si>
  <si>
    <t>阿克陶县布伦口乡2026年天然草原提升改造围栏项目</t>
  </si>
  <si>
    <t>布伦口乡苏巴什村</t>
  </si>
  <si>
    <t>对布伦口乡苏巴什村3万亩草场拉设围栏，围栏高度1.2米，挂线柱柱距5米，加强柱柱距100米。</t>
  </si>
  <si>
    <t>1、数量指标：对布伦口乡苏巴什村草场进行提升改造，新建草场围栏3万亩。2、质量指标项目验收合格率100%；3、项目计划开工时间2026年5月；4、成本指标：草场围栏总费用105万元；</t>
  </si>
  <si>
    <t>项目建成后有效保护草场生态，更好的恢复牧草覆盖，满足布伦口乡畜牧产业业发展需求，解决牲畜饲草缺乏问题，进一步带动经济增收，项目建成后能有效改善布伦口乡当地牲畜饲草储备，为大力发展畜牧养殖业打下更坚实的基础。</t>
  </si>
  <si>
    <t>人居环境整治</t>
  </si>
  <si>
    <t>农村卫生厕所改造（户用、公共厕所）</t>
  </si>
  <si>
    <t>农村污水治理</t>
  </si>
  <si>
    <t>农村垃圾治理</t>
  </si>
  <si>
    <t>村容村貌提升</t>
  </si>
  <si>
    <t>AKT26-052-3</t>
  </si>
  <si>
    <t>阿克陶县巴仁乡阔洪其村乡村人居环境整治中央财政以工代赈项目</t>
  </si>
  <si>
    <t>农村道路扩宽5.5公里，原路面3-5米，两边各扩宽0.5米；路沿石10.5公里；场地硬化10000平方米。及附属配套设施建设。</t>
  </si>
  <si>
    <t>1.带动群众就业增收，本项目计划带动群众就业95人，预计发放劳务报酬122万元，组织务工群众开展技能培训85人。
2.农村主干道路扩宽可有效改善农村人居生活环境，提升生态与经济效益。
3.带动农村产业发展，为特色农业、乡村振兴等提供更好地对外连接通道。</t>
  </si>
  <si>
    <t>农村公共服务</t>
  </si>
  <si>
    <t>乡村学校建设或改造（含幼儿园）</t>
  </si>
  <si>
    <t>村卫生室标准化建设</t>
  </si>
  <si>
    <t>农村养老设施建设（养老院、幸福院、日间照料中心等）</t>
  </si>
  <si>
    <t>公共照明设施</t>
  </si>
  <si>
    <t>开展县乡村公共服务一体化示范创建</t>
  </si>
  <si>
    <t>其他（便民综合服务设施、文化活动广场、体育设施、村级客运站、农村公益性殡葬设施建设等）</t>
  </si>
  <si>
    <t>易地搬迁后扶</t>
  </si>
  <si>
    <t>公共服务岗位</t>
  </si>
  <si>
    <t>“一站式”社区综合服务设施建设</t>
  </si>
  <si>
    <t>AKT26-067-6</t>
  </si>
  <si>
    <t>阿克陶县昆仑佳苑易地扶贫搬迁恰尔隆镇安置点2026年基础设施提升改造项目</t>
  </si>
  <si>
    <t>易地扶贫搬迁后扶</t>
  </si>
  <si>
    <t>新增2组空气能电锅炉、1个变压器等附属设施，对暖气管网节点更换880个匝阀，增设增压泵5个，提升改造1000米；供电线路检修250米，铺设电缆300米；供水管网增设一座增压池；对66栋居民楼29449平方米进行改造，及附属配套设施建设；</t>
  </si>
  <si>
    <t>1.通过项目实施，对搬迁点水、电、暖等设施进行提升改造，改造后供水压力稳定在0.3-0.4MPa；2.解决高层住户“用水难、水压低”问题电路负荷满足现代家电需求；3.供暖温度标率（冬季≥18℃）100%，彻底消除“局部不热、冷热不均”现象；4.项目建成群众满意度可达到95%以上，受益群众7378人。</t>
  </si>
  <si>
    <t>改善村基础建设和村貌村容及卫生的改善，提高农民整体生活质量</t>
  </si>
  <si>
    <t>AKT26-067-9</t>
  </si>
  <si>
    <t>阿克陶县克孜勒陶镇丝路佳苑2026年基础设施提升改造项目</t>
  </si>
  <si>
    <t>在丝路佳苑C区新建综合管廊3.3公里，配套热力主管网7.6公里，热力入户管网4.9公里，供水主管网3.3公里，供水入户管网2.4公里，0.4kv低压线路5.7公里及其他配套附属工程；新建污水管网3公里，入户管网0.8公里及其他配套附属工程。</t>
  </si>
  <si>
    <t>住建局</t>
  </si>
  <si>
    <t>闫旭波</t>
  </si>
  <si>
    <t xml:space="preserve">1.数量指标：建设综合管廊3.3公里；2.项目验收合格率：100%；3.时效指标：项目计划开工时间2025年4月；4.社会效益指标：受益农户户数≥2400户；5.可持续影响指标：通过集约化建设管廊，减少盐碱土壤对基础设施的损坏，统一规划与运维，降低管理成本；项目建成后，将提高管线运行安全性，改善居民生活环境，减少施工程序；6.服务对象满意度指标：受益对象满意度≥98%。
</t>
  </si>
  <si>
    <t>产业发展工程</t>
  </si>
  <si>
    <t>就业发展工程</t>
  </si>
  <si>
    <t>必要基础设施建设</t>
  </si>
  <si>
    <t>易地扶贫搬迁贷款债劵贴息补助</t>
  </si>
  <si>
    <t>巩固三保障成果</t>
  </si>
  <si>
    <t>住房</t>
  </si>
  <si>
    <t>农村危房改造等农房改造</t>
  </si>
  <si>
    <t>教育</t>
  </si>
  <si>
    <t>享受"雨露计划+"职业教育补助</t>
  </si>
  <si>
    <t>AKT26-066-1</t>
  </si>
  <si>
    <t>阿克陶县2026年雨露计划</t>
  </si>
  <si>
    <t>阿克陶县</t>
  </si>
  <si>
    <t>对已脱贫户（含监测户）家庭子女接受中等、高等职业教育(中等职业教育包括全日制普通中专、成人中专、职业高中，技工院校、高等职业教育包括全日制普通大专、高职院校、技师学院等）的在籍在读全日制学生进行补助，计划4500人，补助标准每生3000元。</t>
  </si>
  <si>
    <t>阿克陶县教育局</t>
  </si>
  <si>
    <t>王宏伟</t>
  </si>
  <si>
    <t>教育局</t>
  </si>
  <si>
    <t>阿丽娅·艾尼瓦尔</t>
  </si>
  <si>
    <t>1.数量指标：对7公里道路进行硬化；2.质量指标项目验收合格率100%；3.时效指标：项目计划开工时间2026年4月；4.社会效益指标：收益脱贫户≥285户；5.可持续性影响指标：项目建成后更好地改善农民出行安全，改善村容村貌；6.服务对象满意度指标：群众满意度≥98%。</t>
  </si>
  <si>
    <t>给已脱贫户（含监测帮扶对象）家庭子女提供生活补助，降低及学生经济负担。</t>
  </si>
  <si>
    <t>饮水</t>
  </si>
  <si>
    <t>农村饮水安全巩固提升</t>
  </si>
  <si>
    <t>项目管理费</t>
  </si>
  <si>
    <t>其他</t>
  </si>
  <si>
    <t>少数民族特色村寨建设项目</t>
  </si>
  <si>
    <t>困难群众饮用低氟茶</t>
  </si>
  <si>
    <t>AKT26-070-1</t>
  </si>
  <si>
    <t>阿克陶县2026年低氟砖茶采购项目</t>
  </si>
  <si>
    <t>对阿克陶县困难群众发放饮用低氟砖茶。</t>
  </si>
  <si>
    <t>阿克陶县委统战部</t>
  </si>
  <si>
    <t xml:space="preserve">伊尔番·努尔买买提
</t>
  </si>
  <si>
    <t>产出指标：1.质量指标的项目验收合格率达100%；2.时效指标中项目完成及时率达100%；3.成本指标中低氟茶成本为每户100元的标准；效益指标：1.社会效益指标中受益困难户数达1850户，受益困难户人口数达6046人；2.可持续影响指标：可长期有效预防地氟病，提升困难群众身心健康。</t>
  </si>
  <si>
    <t>砖茶含多种人类必需的维生素和稀有元素，特别是茶碱的含量较高，长期生活在牧区、高原、缺水、无蔬菜的少数民族以捣碎的砖茶兑奶熬制成奶茶饮用，对于以肉食为主的群众，可以去膻化食、补充水分和维生素等，有养胃、健胃、助消化、减肥、增强毛细血管的作用。避免由于缺水和饮食习惯的原因，导致疾病发生。</t>
  </si>
  <si>
    <t>……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</si>
</sst>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4"/>
      <name val="Times New Roman"/>
      <charset val="134"/>
    </font>
    <font>
      <sz val="11"/>
      <name val="Times New Roman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b/>
      <sz val="28"/>
      <name val="宋体"/>
      <charset val="134"/>
    </font>
    <font>
      <b/>
      <sz val="36"/>
      <name val="宋体"/>
      <charset val="134"/>
    </font>
    <font>
      <sz val="12"/>
      <color theme="1"/>
      <name val="Calibri"/>
      <charset val="134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vertAlign val="subscript"/>
      <sz val="12"/>
      <name val="宋体"/>
      <charset val="134"/>
    </font>
    <font>
      <sz val="12"/>
      <name val="SimSun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26" fillId="15" borderId="15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justify" vertical="center" wrapText="1"/>
    </xf>
    <xf numFmtId="0" fontId="3" fillId="2" borderId="4" xfId="0" applyNumberFormat="1" applyFont="1" applyFill="1" applyBorder="1" applyAlignment="1" applyProtection="1">
      <alignment horizontal="justify" vertical="center" wrapText="1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2" borderId="4" xfId="0" applyNumberFormat="1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 applyProtection="1">
      <alignment horizontal="left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 applyProtection="1">
      <alignment horizontal="justify" vertical="center" wrapText="1"/>
    </xf>
    <xf numFmtId="0" fontId="5" fillId="0" borderId="4" xfId="0" applyNumberFormat="1" applyFont="1" applyFill="1" applyBorder="1" applyAlignment="1" applyProtection="1">
      <alignment horizontal="justify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5" fillId="0" borderId="4" xfId="0" applyNumberFormat="1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5" fillId="0" borderId="4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vertical="center"/>
    </xf>
    <xf numFmtId="0" fontId="6" fillId="0" borderId="4" xfId="0" applyNumberFormat="1" applyFont="1" applyFill="1" applyBorder="1" applyAlignment="1">
      <alignment horizontal="justify" vertical="center" wrapText="1"/>
    </xf>
    <xf numFmtId="0" fontId="4" fillId="0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" xfId="0" applyNumberFormat="1" applyFont="1" applyFill="1" applyBorder="1" applyAlignment="1">
      <alignment vertical="center" wrapText="1"/>
    </xf>
    <xf numFmtId="0" fontId="5" fillId="2" borderId="4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158"/>
  <sheetViews>
    <sheetView tabSelected="1" zoomScale="60" zoomScaleNormal="60" workbookViewId="0">
      <pane xSplit="10" ySplit="7" topLeftCell="K102" activePane="bottomRight" state="frozen"/>
      <selection/>
      <selection pane="topRight"/>
      <selection pane="bottomLeft"/>
      <selection pane="bottomRight" activeCell="J102" sqref="J102"/>
    </sheetView>
  </sheetViews>
  <sheetFormatPr defaultColWidth="8.89166666666667" defaultRowHeight="13.5" zeroHeight="1"/>
  <cols>
    <col min="1" max="1" width="7.75" style="7" customWidth="1"/>
    <col min="2" max="2" width="14.7" style="8" customWidth="1"/>
    <col min="3" max="3" width="7.38333333333333" style="9" customWidth="1"/>
    <col min="4" max="4" width="32.3833333333333" style="10" customWidth="1"/>
    <col min="5" max="5" width="10.6333333333333" style="10" customWidth="1"/>
    <col min="6" max="6" width="21.9083333333333" style="10" customWidth="1"/>
    <col min="7" max="7" width="9.63333333333333" style="10" customWidth="1"/>
    <col min="8" max="8" width="22.2166666666667" style="11" customWidth="1"/>
    <col min="9" max="9" width="12.5" style="11" customWidth="1"/>
    <col min="10" max="10" width="60.575" style="10" customWidth="1"/>
    <col min="11" max="13" width="10.9416666666667" style="7" hidden="1" customWidth="1"/>
    <col min="14" max="15" width="10.8" style="7" customWidth="1"/>
    <col min="16" max="16" width="14.5916666666667" style="7" customWidth="1"/>
    <col min="17" max="17" width="14.2166666666667" style="7" customWidth="1"/>
    <col min="18" max="18" width="14.2166666666667" style="7" hidden="1" customWidth="1"/>
    <col min="19" max="19" width="10.9333333333333" style="7" customWidth="1"/>
    <col min="20" max="21" width="8.13333333333333" style="7" customWidth="1"/>
    <col min="22" max="22" width="8.63333333333333" style="7" customWidth="1"/>
    <col min="23" max="23" width="7.25" style="7" customWidth="1"/>
    <col min="24" max="24" width="11.1333333333333" style="7" customWidth="1"/>
    <col min="25" max="26" width="8.5" style="7" customWidth="1"/>
    <col min="27" max="27" width="9.25" style="7" customWidth="1"/>
    <col min="28" max="28" width="8.38333333333333" style="7" customWidth="1"/>
    <col min="29" max="29" width="6.5" style="7" customWidth="1"/>
    <col min="30" max="30" width="13.4916666666667" style="12" customWidth="1"/>
    <col min="31" max="32" width="12.5333333333333" style="12" customWidth="1"/>
    <col min="33" max="33" width="13.65" style="12" customWidth="1"/>
    <col min="34" max="34" width="15.2333333333333" style="12" customWidth="1"/>
    <col min="35" max="35" width="55.1416666666667" style="12" customWidth="1"/>
    <col min="36" max="36" width="24.9166666666667" style="10" customWidth="1"/>
    <col min="37" max="37" width="16.3416666666667" style="12" customWidth="1"/>
    <col min="38" max="38" width="8.25" style="12" customWidth="1"/>
    <col min="39" max="39" width="8" style="12" customWidth="1"/>
    <col min="40" max="16384" width="8.89166666666667" style="13" customWidth="1"/>
  </cols>
  <sheetData>
    <row r="1" s="1" customFormat="1" ht="39" customHeight="1" spans="1:13">
      <c r="A1" s="14" t="s">
        <v>0</v>
      </c>
      <c r="B1" s="14"/>
      <c r="C1" s="15"/>
      <c r="D1" s="14"/>
      <c r="E1" s="14"/>
      <c r="F1" s="14"/>
      <c r="J1" s="14" t="s">
        <v>1</v>
      </c>
      <c r="K1" s="14"/>
      <c r="L1" s="14"/>
      <c r="M1" s="14"/>
    </row>
    <row r="2" s="2" customFormat="1" ht="63" customHeight="1" spans="1:39">
      <c r="A2" s="16" t="s">
        <v>2</v>
      </c>
      <c r="B2" s="16"/>
      <c r="C2" s="17"/>
      <c r="D2" s="18"/>
      <c r="E2" s="18"/>
      <c r="F2" s="18"/>
      <c r="G2" s="18"/>
      <c r="H2" s="18"/>
      <c r="I2" s="18"/>
      <c r="J2" s="18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8"/>
      <c r="AK2" s="61"/>
      <c r="AL2" s="61"/>
      <c r="AM2" s="61"/>
    </row>
    <row r="3" s="3" customFormat="1" ht="30" customHeight="1" spans="1:39">
      <c r="A3" s="19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19" t="s">
        <v>14</v>
      </c>
      <c r="M3" s="19" t="s">
        <v>15</v>
      </c>
      <c r="N3" s="25" t="s">
        <v>16</v>
      </c>
      <c r="O3" s="25"/>
      <c r="P3" s="19" t="s">
        <v>17</v>
      </c>
      <c r="Q3" s="54" t="s">
        <v>18</v>
      </c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25" t="s">
        <v>19</v>
      </c>
      <c r="AE3" s="25"/>
      <c r="AF3" s="25"/>
      <c r="AG3" s="25"/>
      <c r="AH3" s="25"/>
      <c r="AI3" s="19" t="s">
        <v>20</v>
      </c>
      <c r="AJ3" s="19" t="s">
        <v>21</v>
      </c>
      <c r="AK3" s="19" t="s">
        <v>22</v>
      </c>
      <c r="AL3" s="19" t="s">
        <v>23</v>
      </c>
      <c r="AM3" s="19" t="s">
        <v>24</v>
      </c>
    </row>
    <row r="4" s="3" customFormat="1" ht="35" customHeight="1" spans="1:39">
      <c r="A4" s="21"/>
      <c r="B4" s="21"/>
      <c r="C4" s="22"/>
      <c r="D4" s="21"/>
      <c r="E4" s="21"/>
      <c r="F4" s="21"/>
      <c r="G4" s="21"/>
      <c r="H4" s="21"/>
      <c r="I4" s="21"/>
      <c r="J4" s="21"/>
      <c r="K4" s="21"/>
      <c r="L4" s="21"/>
      <c r="M4" s="21"/>
      <c r="N4" s="19" t="s">
        <v>25</v>
      </c>
      <c r="O4" s="19" t="s">
        <v>26</v>
      </c>
      <c r="P4" s="21"/>
      <c r="Q4" s="25" t="s">
        <v>27</v>
      </c>
      <c r="R4" s="25"/>
      <c r="S4" s="25"/>
      <c r="T4" s="25"/>
      <c r="U4" s="25"/>
      <c r="V4" s="25"/>
      <c r="W4" s="25"/>
      <c r="X4" s="19" t="s">
        <v>28</v>
      </c>
      <c r="Y4" s="19" t="s">
        <v>29</v>
      </c>
      <c r="Z4" s="19" t="s">
        <v>30</v>
      </c>
      <c r="AA4" s="19" t="s">
        <v>31</v>
      </c>
      <c r="AB4" s="19" t="s">
        <v>32</v>
      </c>
      <c r="AC4" s="19" t="s">
        <v>33</v>
      </c>
      <c r="AD4" s="19" t="s">
        <v>34</v>
      </c>
      <c r="AE4" s="19" t="s">
        <v>35</v>
      </c>
      <c r="AF4" s="19" t="s">
        <v>36</v>
      </c>
      <c r="AG4" s="19" t="s">
        <v>37</v>
      </c>
      <c r="AH4" s="19" t="s">
        <v>38</v>
      </c>
      <c r="AI4" s="21"/>
      <c r="AJ4" s="21"/>
      <c r="AK4" s="21"/>
      <c r="AL4" s="21"/>
      <c r="AM4" s="21"/>
    </row>
    <row r="5" s="3" customFormat="1" ht="53" customHeight="1" spans="1:39">
      <c r="A5" s="21"/>
      <c r="B5" s="21"/>
      <c r="C5" s="22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19" t="s">
        <v>39</v>
      </c>
      <c r="R5" s="55"/>
      <c r="S5" s="56" t="s">
        <v>40</v>
      </c>
      <c r="T5" s="57"/>
      <c r="U5" s="19" t="s">
        <v>41</v>
      </c>
      <c r="V5" s="19" t="s">
        <v>42</v>
      </c>
      <c r="W5" s="20" t="s">
        <v>43</v>
      </c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</row>
    <row r="6" s="3" customFormat="1" ht="33" customHeight="1" spans="1:39">
      <c r="A6" s="23"/>
      <c r="B6" s="23"/>
      <c r="C6" s="24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5" t="s">
        <v>44</v>
      </c>
      <c r="T6" s="25" t="s">
        <v>45</v>
      </c>
      <c r="U6" s="23"/>
      <c r="V6" s="23"/>
      <c r="W6" s="24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</row>
    <row r="7" s="3" customFormat="1" ht="33" customHeight="1" spans="1:39">
      <c r="A7" s="25" t="s">
        <v>39</v>
      </c>
      <c r="B7" s="25"/>
      <c r="C7" s="25"/>
      <c r="D7" s="26"/>
      <c r="E7" s="26"/>
      <c r="F7" s="26"/>
      <c r="G7" s="26"/>
      <c r="H7" s="26"/>
      <c r="I7" s="26"/>
      <c r="J7" s="26"/>
      <c r="K7" s="25"/>
      <c r="L7" s="25"/>
      <c r="M7" s="25">
        <f t="shared" ref="M7:Q7" si="0">M8+M76+M94+M132+M142+M150+M153</f>
        <v>53</v>
      </c>
      <c r="N7" s="25"/>
      <c r="O7" s="25"/>
      <c r="P7" s="25">
        <f t="shared" si="0"/>
        <v>50810.801085</v>
      </c>
      <c r="Q7" s="25">
        <f t="shared" si="0"/>
        <v>31027</v>
      </c>
      <c r="R7" s="25"/>
      <c r="S7" s="25">
        <f>S8+S76+S94+S132+S142+S150+S153</f>
        <v>20845</v>
      </c>
      <c r="T7" s="25">
        <f t="shared" ref="S7:AC7" si="1">T8+T76+T94+T132+T142+T150+T153</f>
        <v>6783</v>
      </c>
      <c r="U7" s="25">
        <f t="shared" si="1"/>
        <v>1509</v>
      </c>
      <c r="V7" s="25">
        <f t="shared" si="1"/>
        <v>1466</v>
      </c>
      <c r="W7" s="25">
        <f t="shared" si="1"/>
        <v>77</v>
      </c>
      <c r="X7" s="25">
        <f t="shared" si="1"/>
        <v>0</v>
      </c>
      <c r="Y7" s="25">
        <f t="shared" si="1"/>
        <v>130</v>
      </c>
      <c r="Z7" s="25">
        <f t="shared" si="1"/>
        <v>217</v>
      </c>
      <c r="AA7" s="25">
        <f t="shared" si="1"/>
        <v>0</v>
      </c>
      <c r="AB7" s="25">
        <f t="shared" si="1"/>
        <v>0</v>
      </c>
      <c r="AC7" s="25">
        <f t="shared" si="1"/>
        <v>0</v>
      </c>
      <c r="AD7" s="25"/>
      <c r="AE7" s="25"/>
      <c r="AF7" s="25"/>
      <c r="AG7" s="25"/>
      <c r="AH7" s="25"/>
      <c r="AI7" s="25"/>
      <c r="AJ7" s="26"/>
      <c r="AK7" s="25"/>
      <c r="AL7" s="25"/>
      <c r="AM7" s="25"/>
    </row>
    <row r="8" s="4" customFormat="1" ht="30" customHeight="1" spans="1:39">
      <c r="A8" s="27" t="s">
        <v>46</v>
      </c>
      <c r="B8" s="28" t="s">
        <v>47</v>
      </c>
      <c r="C8" s="29"/>
      <c r="D8" s="29"/>
      <c r="E8" s="29"/>
      <c r="F8" s="29"/>
      <c r="G8" s="29"/>
      <c r="H8" s="29"/>
      <c r="I8" s="29"/>
      <c r="J8" s="29"/>
      <c r="K8" s="47"/>
      <c r="L8" s="47"/>
      <c r="M8" s="47">
        <f t="shared" ref="M8:Q8" si="2">M9+M22+M46+M54+M64+M69</f>
        <v>33</v>
      </c>
      <c r="N8" s="47"/>
      <c r="O8" s="47"/>
      <c r="P8" s="47">
        <f t="shared" si="2"/>
        <v>37148.300085</v>
      </c>
      <c r="Q8" s="47">
        <f t="shared" si="2"/>
        <v>20153.65565</v>
      </c>
      <c r="R8" s="47"/>
      <c r="S8" s="47">
        <f t="shared" ref="S8:AC8" si="3">S9+S22+S46+S54+S64+S69</f>
        <v>16147.26375</v>
      </c>
      <c r="T8" s="47">
        <f t="shared" si="3"/>
        <v>2115.8919</v>
      </c>
      <c r="U8" s="47">
        <f t="shared" si="3"/>
        <v>609</v>
      </c>
      <c r="V8" s="47">
        <f t="shared" si="3"/>
        <v>917.5</v>
      </c>
      <c r="W8" s="47">
        <f t="shared" si="3"/>
        <v>77</v>
      </c>
      <c r="X8" s="47">
        <f t="shared" si="3"/>
        <v>0</v>
      </c>
      <c r="Y8" s="47">
        <f t="shared" si="3"/>
        <v>130</v>
      </c>
      <c r="Z8" s="47">
        <f t="shared" si="3"/>
        <v>157</v>
      </c>
      <c r="AA8" s="47">
        <f t="shared" si="3"/>
        <v>0</v>
      </c>
      <c r="AB8" s="47">
        <f t="shared" si="3"/>
        <v>0</v>
      </c>
      <c r="AC8" s="47">
        <f t="shared" si="3"/>
        <v>0</v>
      </c>
      <c r="AD8" s="47"/>
      <c r="AE8" s="47"/>
      <c r="AF8" s="47"/>
      <c r="AG8" s="47"/>
      <c r="AH8" s="47"/>
      <c r="AI8" s="47"/>
      <c r="AJ8" s="62"/>
      <c r="AK8" s="47"/>
      <c r="AL8" s="47"/>
      <c r="AM8" s="47"/>
    </row>
    <row r="9" s="4" customFormat="1" ht="30" customHeight="1" spans="1:39">
      <c r="A9" s="30" t="s">
        <v>48</v>
      </c>
      <c r="B9" s="31" t="s">
        <v>49</v>
      </c>
      <c r="C9" s="32"/>
      <c r="D9" s="32"/>
      <c r="E9" s="32"/>
      <c r="F9" s="32"/>
      <c r="G9" s="32"/>
      <c r="H9" s="32"/>
      <c r="I9" s="32"/>
      <c r="J9" s="48"/>
      <c r="K9" s="49">
        <f t="shared" ref="K9:Q9" si="4">K10+K12+K14+K15+K16+K18</f>
        <v>14916.66</v>
      </c>
      <c r="L9" s="49"/>
      <c r="M9" s="49">
        <f t="shared" si="4"/>
        <v>6</v>
      </c>
      <c r="N9" s="49">
        <f t="shared" si="4"/>
        <v>41903</v>
      </c>
      <c r="O9" s="49">
        <f t="shared" si="4"/>
        <v>173737</v>
      </c>
      <c r="P9" s="49">
        <f t="shared" si="4"/>
        <v>14961.068085</v>
      </c>
      <c r="Q9" s="49">
        <f t="shared" si="4"/>
        <v>4585.15565</v>
      </c>
      <c r="R9" s="49"/>
      <c r="S9" s="49">
        <f t="shared" ref="S9:AC9" si="5">S10+S12+S14+S15+S16+S18</f>
        <v>4441.24375</v>
      </c>
      <c r="T9" s="49">
        <f t="shared" si="5"/>
        <v>143.9119</v>
      </c>
      <c r="U9" s="49">
        <f t="shared" si="5"/>
        <v>0</v>
      </c>
      <c r="V9" s="49">
        <f t="shared" si="5"/>
        <v>0</v>
      </c>
      <c r="W9" s="49">
        <f t="shared" si="5"/>
        <v>0</v>
      </c>
      <c r="X9" s="49">
        <f t="shared" si="5"/>
        <v>0</v>
      </c>
      <c r="Y9" s="49">
        <f t="shared" si="5"/>
        <v>0</v>
      </c>
      <c r="Z9" s="49">
        <f t="shared" si="5"/>
        <v>0</v>
      </c>
      <c r="AA9" s="49">
        <f t="shared" si="5"/>
        <v>0</v>
      </c>
      <c r="AB9" s="49">
        <f t="shared" si="5"/>
        <v>0</v>
      </c>
      <c r="AC9" s="49">
        <f t="shared" si="5"/>
        <v>0</v>
      </c>
      <c r="AD9" s="49"/>
      <c r="AE9" s="49"/>
      <c r="AF9" s="49"/>
      <c r="AG9" s="49"/>
      <c r="AH9" s="49"/>
      <c r="AI9" s="49"/>
      <c r="AJ9" s="63"/>
      <c r="AK9" s="49"/>
      <c r="AL9" s="49"/>
      <c r="AM9" s="49"/>
    </row>
    <row r="10" s="4" customFormat="1" ht="30" customHeight="1" spans="1:39">
      <c r="A10" s="30" t="s">
        <v>50</v>
      </c>
      <c r="B10" s="31" t="s">
        <v>51</v>
      </c>
      <c r="C10" s="32"/>
      <c r="D10" s="32"/>
      <c r="E10" s="32"/>
      <c r="F10" s="32"/>
      <c r="G10" s="32"/>
      <c r="H10" s="32"/>
      <c r="I10" s="32"/>
      <c r="J10" s="48"/>
      <c r="K10" s="49">
        <f t="shared" ref="K10:Q10" si="6">SUM(K11)</f>
        <v>6</v>
      </c>
      <c r="L10" s="49"/>
      <c r="M10" s="49">
        <f t="shared" si="6"/>
        <v>1</v>
      </c>
      <c r="N10" s="49">
        <f t="shared" si="6"/>
        <v>3657</v>
      </c>
      <c r="O10" s="49">
        <f t="shared" si="6"/>
        <v>66631</v>
      </c>
      <c r="P10" s="49">
        <f t="shared" si="6"/>
        <v>1778.789655</v>
      </c>
      <c r="Q10" s="49">
        <f t="shared" si="6"/>
        <v>0</v>
      </c>
      <c r="R10" s="49"/>
      <c r="S10" s="49">
        <f t="shared" ref="S10:AC10" si="7">SUM(S11)</f>
        <v>0</v>
      </c>
      <c r="T10" s="49">
        <f t="shared" si="7"/>
        <v>0</v>
      </c>
      <c r="U10" s="49">
        <f t="shared" si="7"/>
        <v>0</v>
      </c>
      <c r="V10" s="49">
        <f t="shared" si="7"/>
        <v>0</v>
      </c>
      <c r="W10" s="49">
        <f t="shared" si="7"/>
        <v>0</v>
      </c>
      <c r="X10" s="49">
        <f t="shared" si="7"/>
        <v>0</v>
      </c>
      <c r="Y10" s="49">
        <f t="shared" si="7"/>
        <v>0</v>
      </c>
      <c r="Z10" s="49">
        <f t="shared" si="7"/>
        <v>0</v>
      </c>
      <c r="AA10" s="49">
        <f t="shared" si="7"/>
        <v>0</v>
      </c>
      <c r="AB10" s="49">
        <f t="shared" si="7"/>
        <v>0</v>
      </c>
      <c r="AC10" s="49">
        <f t="shared" si="7"/>
        <v>0</v>
      </c>
      <c r="AD10" s="49"/>
      <c r="AE10" s="49"/>
      <c r="AF10" s="49"/>
      <c r="AG10" s="49"/>
      <c r="AH10" s="49"/>
      <c r="AI10" s="49"/>
      <c r="AJ10" s="63"/>
      <c r="AK10" s="49"/>
      <c r="AL10" s="49"/>
      <c r="AM10" s="49"/>
    </row>
    <row r="11" s="4" customFormat="1" ht="180" customHeight="1" spans="1:39">
      <c r="A11" s="33">
        <f>SUBTOTAL(103,$D$11:D11)</f>
        <v>1</v>
      </c>
      <c r="B11" s="34" t="s">
        <v>52</v>
      </c>
      <c r="C11" s="35">
        <v>2026</v>
      </c>
      <c r="D11" s="36" t="s">
        <v>53</v>
      </c>
      <c r="E11" s="36" t="s">
        <v>49</v>
      </c>
      <c r="F11" s="36" t="s">
        <v>54</v>
      </c>
      <c r="G11" s="37" t="s">
        <v>55</v>
      </c>
      <c r="H11" s="36" t="s">
        <v>56</v>
      </c>
      <c r="I11" s="37" t="s">
        <v>57</v>
      </c>
      <c r="J11" s="36" t="s">
        <v>58</v>
      </c>
      <c r="K11" s="35">
        <v>6</v>
      </c>
      <c r="L11" s="35" t="s">
        <v>59</v>
      </c>
      <c r="M11" s="35">
        <v>1</v>
      </c>
      <c r="N11" s="35">
        <v>3657</v>
      </c>
      <c r="O11" s="42">
        <v>66631</v>
      </c>
      <c r="P11" s="35">
        <v>1778.789655</v>
      </c>
      <c r="Q11" s="35">
        <f>S11+T11+U11+V11+W11+X11+Y11+Z11</f>
        <v>0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 t="s">
        <v>60</v>
      </c>
      <c r="AE11" s="35" t="s">
        <v>61</v>
      </c>
      <c r="AF11" s="35" t="s">
        <v>62</v>
      </c>
      <c r="AG11" s="35" t="s">
        <v>63</v>
      </c>
      <c r="AH11" s="35" t="s">
        <v>64</v>
      </c>
      <c r="AI11" s="64" t="s">
        <v>65</v>
      </c>
      <c r="AJ11" s="44" t="s">
        <v>66</v>
      </c>
      <c r="AK11" s="35" t="s">
        <v>67</v>
      </c>
      <c r="AL11" s="35" t="s">
        <v>68</v>
      </c>
      <c r="AM11" s="35" t="s">
        <v>69</v>
      </c>
    </row>
    <row r="12" s="4" customFormat="1" ht="30" customHeight="1" spans="1:39">
      <c r="A12" s="30" t="s">
        <v>50</v>
      </c>
      <c r="B12" s="31" t="s">
        <v>70</v>
      </c>
      <c r="C12" s="32"/>
      <c r="D12" s="32"/>
      <c r="E12" s="32"/>
      <c r="F12" s="32"/>
      <c r="G12" s="32"/>
      <c r="H12" s="32"/>
      <c r="I12" s="32"/>
      <c r="J12" s="48"/>
      <c r="K12" s="49">
        <f t="shared" ref="K12:Q12" si="8">SUM(K13)</f>
        <v>8</v>
      </c>
      <c r="L12" s="49"/>
      <c r="M12" s="49">
        <f t="shared" si="8"/>
        <v>1</v>
      </c>
      <c r="N12" s="49">
        <f t="shared" si="8"/>
        <v>23921</v>
      </c>
      <c r="O12" s="49">
        <f t="shared" si="8"/>
        <v>86763</v>
      </c>
      <c r="P12" s="49">
        <f t="shared" si="8"/>
        <v>10373.8</v>
      </c>
      <c r="Q12" s="49">
        <f t="shared" si="8"/>
        <v>2800</v>
      </c>
      <c r="R12" s="49"/>
      <c r="S12" s="49">
        <f t="shared" ref="S12:AC12" si="9">SUM(S13)</f>
        <v>2800</v>
      </c>
      <c r="T12" s="49">
        <f t="shared" si="9"/>
        <v>0</v>
      </c>
      <c r="U12" s="49">
        <f t="shared" si="9"/>
        <v>0</v>
      </c>
      <c r="V12" s="49">
        <f t="shared" si="9"/>
        <v>0</v>
      </c>
      <c r="W12" s="49">
        <f t="shared" si="9"/>
        <v>0</v>
      </c>
      <c r="X12" s="49">
        <f t="shared" si="9"/>
        <v>0</v>
      </c>
      <c r="Y12" s="49">
        <f t="shared" si="9"/>
        <v>0</v>
      </c>
      <c r="Z12" s="49">
        <f t="shared" si="9"/>
        <v>0</v>
      </c>
      <c r="AA12" s="49">
        <f t="shared" si="9"/>
        <v>0</v>
      </c>
      <c r="AB12" s="49">
        <f t="shared" si="9"/>
        <v>0</v>
      </c>
      <c r="AC12" s="49">
        <f t="shared" si="9"/>
        <v>0</v>
      </c>
      <c r="AD12" s="49"/>
      <c r="AE12" s="49"/>
      <c r="AF12" s="49"/>
      <c r="AG12" s="49"/>
      <c r="AH12" s="49"/>
      <c r="AI12" s="49"/>
      <c r="AJ12" s="63"/>
      <c r="AK12" s="49"/>
      <c r="AL12" s="49"/>
      <c r="AM12" s="49"/>
    </row>
    <row r="13" s="4" customFormat="1" ht="180" customHeight="1" spans="1:39">
      <c r="A13" s="33">
        <f>SUBTOTAL(103,$D$11:D13)</f>
        <v>2</v>
      </c>
      <c r="B13" s="34" t="s">
        <v>71</v>
      </c>
      <c r="C13" s="35">
        <v>2026</v>
      </c>
      <c r="D13" s="36" t="s">
        <v>72</v>
      </c>
      <c r="E13" s="36" t="s">
        <v>49</v>
      </c>
      <c r="F13" s="36" t="s">
        <v>70</v>
      </c>
      <c r="G13" s="37" t="s">
        <v>55</v>
      </c>
      <c r="H13" s="36" t="s">
        <v>56</v>
      </c>
      <c r="I13" s="37" t="s">
        <v>57</v>
      </c>
      <c r="J13" s="36" t="s">
        <v>73</v>
      </c>
      <c r="K13" s="35">
        <v>8</v>
      </c>
      <c r="L13" s="35" t="s">
        <v>59</v>
      </c>
      <c r="M13" s="35">
        <v>1</v>
      </c>
      <c r="N13" s="35">
        <v>23921</v>
      </c>
      <c r="O13" s="42">
        <v>86763</v>
      </c>
      <c r="P13" s="35">
        <v>10373.8</v>
      </c>
      <c r="Q13" s="35">
        <f>S13+T13+U13+V13+W13+X13+Y13+Z13</f>
        <v>2800</v>
      </c>
      <c r="R13" s="35"/>
      <c r="S13" s="35">
        <v>2800</v>
      </c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 t="s">
        <v>74</v>
      </c>
      <c r="AE13" s="35" t="s">
        <v>75</v>
      </c>
      <c r="AF13" s="35" t="s">
        <v>62</v>
      </c>
      <c r="AG13" s="35" t="s">
        <v>63</v>
      </c>
      <c r="AH13" s="35" t="s">
        <v>64</v>
      </c>
      <c r="AI13" s="64" t="s">
        <v>76</v>
      </c>
      <c r="AJ13" s="36" t="s">
        <v>77</v>
      </c>
      <c r="AK13" s="35" t="s">
        <v>67</v>
      </c>
      <c r="AL13" s="35" t="s">
        <v>68</v>
      </c>
      <c r="AM13" s="35" t="s">
        <v>69</v>
      </c>
    </row>
    <row r="14" s="4" customFormat="1" ht="30" customHeight="1" spans="1:39">
      <c r="A14" s="30" t="s">
        <v>50</v>
      </c>
      <c r="B14" s="31" t="s">
        <v>78</v>
      </c>
      <c r="C14" s="32"/>
      <c r="D14" s="32"/>
      <c r="E14" s="32"/>
      <c r="F14" s="32"/>
      <c r="G14" s="32"/>
      <c r="H14" s="32"/>
      <c r="I14" s="32"/>
      <c r="J14" s="48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63"/>
      <c r="AK14" s="49"/>
      <c r="AL14" s="49"/>
      <c r="AM14" s="49"/>
    </row>
    <row r="15" s="4" customFormat="1" ht="30" customHeight="1" spans="1:39">
      <c r="A15" s="30" t="s">
        <v>50</v>
      </c>
      <c r="B15" s="31" t="s">
        <v>79</v>
      </c>
      <c r="C15" s="32"/>
      <c r="D15" s="32"/>
      <c r="E15" s="32"/>
      <c r="F15" s="32"/>
      <c r="G15" s="32"/>
      <c r="H15" s="32"/>
      <c r="I15" s="32"/>
      <c r="J15" s="48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63"/>
      <c r="AK15" s="49"/>
      <c r="AL15" s="49"/>
      <c r="AM15" s="49"/>
    </row>
    <row r="16" s="4" customFormat="1" ht="30" customHeight="1" spans="1:39">
      <c r="A16" s="30" t="s">
        <v>50</v>
      </c>
      <c r="B16" s="31" t="s">
        <v>80</v>
      </c>
      <c r="C16" s="32"/>
      <c r="D16" s="32"/>
      <c r="E16" s="32"/>
      <c r="F16" s="32"/>
      <c r="G16" s="32"/>
      <c r="H16" s="32"/>
      <c r="I16" s="32"/>
      <c r="J16" s="48"/>
      <c r="K16" s="49">
        <f t="shared" ref="K16:Q16" si="10">SUM(K17)</f>
        <v>1911.66</v>
      </c>
      <c r="L16" s="49"/>
      <c r="M16" s="49">
        <f t="shared" si="10"/>
        <v>1</v>
      </c>
      <c r="N16" s="49">
        <f t="shared" si="10"/>
        <v>7352</v>
      </c>
      <c r="O16" s="49">
        <f t="shared" si="10"/>
        <v>7352</v>
      </c>
      <c r="P16" s="49">
        <f t="shared" si="10"/>
        <v>191.166</v>
      </c>
      <c r="Q16" s="49">
        <f t="shared" si="10"/>
        <v>0</v>
      </c>
      <c r="R16" s="49"/>
      <c r="S16" s="49">
        <f t="shared" ref="S16:AC16" si="11">SUM(S17)</f>
        <v>0</v>
      </c>
      <c r="T16" s="49">
        <f t="shared" si="11"/>
        <v>0</v>
      </c>
      <c r="U16" s="49">
        <f t="shared" si="11"/>
        <v>0</v>
      </c>
      <c r="V16" s="49">
        <f t="shared" si="11"/>
        <v>0</v>
      </c>
      <c r="W16" s="49">
        <f t="shared" si="11"/>
        <v>0</v>
      </c>
      <c r="X16" s="49">
        <f t="shared" si="11"/>
        <v>0</v>
      </c>
      <c r="Y16" s="49">
        <f t="shared" si="11"/>
        <v>0</v>
      </c>
      <c r="Z16" s="49">
        <f t="shared" si="11"/>
        <v>0</v>
      </c>
      <c r="AA16" s="49">
        <f t="shared" si="11"/>
        <v>0</v>
      </c>
      <c r="AB16" s="49">
        <f t="shared" si="11"/>
        <v>0</v>
      </c>
      <c r="AC16" s="49">
        <f t="shared" si="11"/>
        <v>0</v>
      </c>
      <c r="AD16" s="49"/>
      <c r="AE16" s="49"/>
      <c r="AF16" s="49"/>
      <c r="AG16" s="49"/>
      <c r="AH16" s="49"/>
      <c r="AI16" s="49"/>
      <c r="AJ16" s="63"/>
      <c r="AK16" s="49"/>
      <c r="AL16" s="49"/>
      <c r="AM16" s="49"/>
    </row>
    <row r="17" s="4" customFormat="1" ht="180" customHeight="1" spans="1:39">
      <c r="A17" s="33">
        <f>SUBTOTAL(103,$D$11:D17)</f>
        <v>3</v>
      </c>
      <c r="B17" s="34" t="s">
        <v>81</v>
      </c>
      <c r="C17" s="35">
        <v>2026</v>
      </c>
      <c r="D17" s="36" t="s">
        <v>82</v>
      </c>
      <c r="E17" s="36" t="s">
        <v>49</v>
      </c>
      <c r="F17" s="36" t="s">
        <v>80</v>
      </c>
      <c r="G17" s="37" t="s">
        <v>55</v>
      </c>
      <c r="H17" s="36" t="s">
        <v>83</v>
      </c>
      <c r="I17" s="37" t="s">
        <v>57</v>
      </c>
      <c r="J17" s="36" t="s">
        <v>84</v>
      </c>
      <c r="K17" s="35">
        <v>1911.66</v>
      </c>
      <c r="L17" s="35" t="s">
        <v>85</v>
      </c>
      <c r="M17" s="35">
        <v>1</v>
      </c>
      <c r="N17" s="35">
        <v>7352</v>
      </c>
      <c r="O17" s="42">
        <v>7352</v>
      </c>
      <c r="P17" s="35">
        <v>191.166</v>
      </c>
      <c r="Q17" s="35">
        <f t="shared" ref="Q17:Q21" si="12">S17+T17+U17+V17+W17+X17+Y17+Z17</f>
        <v>0</v>
      </c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 t="s">
        <v>60</v>
      </c>
      <c r="AE17" s="35" t="s">
        <v>61</v>
      </c>
      <c r="AF17" s="35" t="s">
        <v>62</v>
      </c>
      <c r="AG17" s="35" t="s">
        <v>63</v>
      </c>
      <c r="AH17" s="35" t="s">
        <v>64</v>
      </c>
      <c r="AI17" s="64" t="s">
        <v>86</v>
      </c>
      <c r="AJ17" s="44" t="s">
        <v>66</v>
      </c>
      <c r="AK17" s="35" t="s">
        <v>67</v>
      </c>
      <c r="AL17" s="35" t="s">
        <v>68</v>
      </c>
      <c r="AM17" s="35" t="s">
        <v>69</v>
      </c>
    </row>
    <row r="18" s="4" customFormat="1" ht="30" customHeight="1" spans="1:39">
      <c r="A18" s="30" t="s">
        <v>50</v>
      </c>
      <c r="B18" s="31" t="s">
        <v>87</v>
      </c>
      <c r="C18" s="32"/>
      <c r="D18" s="32"/>
      <c r="E18" s="32"/>
      <c r="F18" s="32"/>
      <c r="G18" s="32"/>
      <c r="H18" s="32"/>
      <c r="I18" s="32"/>
      <c r="J18" s="48"/>
      <c r="K18" s="49">
        <f t="shared" ref="K18:Q18" si="13">SUM(K19:K21)</f>
        <v>12991</v>
      </c>
      <c r="L18" s="49"/>
      <c r="M18" s="49">
        <f t="shared" si="13"/>
        <v>3</v>
      </c>
      <c r="N18" s="49">
        <f t="shared" si="13"/>
        <v>6973</v>
      </c>
      <c r="O18" s="49">
        <f t="shared" si="13"/>
        <v>12991</v>
      </c>
      <c r="P18" s="49">
        <f t="shared" si="13"/>
        <v>2617.31243</v>
      </c>
      <c r="Q18" s="49">
        <f t="shared" si="13"/>
        <v>1785.15565</v>
      </c>
      <c r="R18" s="49"/>
      <c r="S18" s="49">
        <f t="shared" ref="S18:AC18" si="14">SUM(S19:S21)</f>
        <v>1641.24375</v>
      </c>
      <c r="T18" s="49">
        <f t="shared" si="14"/>
        <v>143.9119</v>
      </c>
      <c r="U18" s="49">
        <f t="shared" si="14"/>
        <v>0</v>
      </c>
      <c r="V18" s="49">
        <f t="shared" si="14"/>
        <v>0</v>
      </c>
      <c r="W18" s="49">
        <f t="shared" si="14"/>
        <v>0</v>
      </c>
      <c r="X18" s="49">
        <f t="shared" si="14"/>
        <v>0</v>
      </c>
      <c r="Y18" s="49">
        <f t="shared" si="14"/>
        <v>0</v>
      </c>
      <c r="Z18" s="49">
        <f t="shared" si="14"/>
        <v>0</v>
      </c>
      <c r="AA18" s="49">
        <f t="shared" si="14"/>
        <v>0</v>
      </c>
      <c r="AB18" s="49">
        <f t="shared" si="14"/>
        <v>0</v>
      </c>
      <c r="AC18" s="49">
        <f t="shared" si="14"/>
        <v>0</v>
      </c>
      <c r="AD18" s="49"/>
      <c r="AE18" s="49"/>
      <c r="AF18" s="49"/>
      <c r="AG18" s="49"/>
      <c r="AH18" s="49"/>
      <c r="AI18" s="49"/>
      <c r="AJ18" s="63"/>
      <c r="AK18" s="49"/>
      <c r="AL18" s="49"/>
      <c r="AM18" s="49"/>
    </row>
    <row r="19" s="4" customFormat="1" ht="180" customHeight="1" spans="1:39">
      <c r="A19" s="33">
        <f>SUBTOTAL(103,$D$11:D19)</f>
        <v>4</v>
      </c>
      <c r="B19" s="34" t="s">
        <v>88</v>
      </c>
      <c r="C19" s="35"/>
      <c r="D19" s="35" t="s">
        <v>89</v>
      </c>
      <c r="E19" s="36" t="s">
        <v>49</v>
      </c>
      <c r="F19" s="36" t="s">
        <v>87</v>
      </c>
      <c r="G19" s="37" t="s">
        <v>55</v>
      </c>
      <c r="H19" s="36" t="s">
        <v>56</v>
      </c>
      <c r="I19" s="37" t="s">
        <v>57</v>
      </c>
      <c r="J19" s="50" t="s">
        <v>90</v>
      </c>
      <c r="K19" s="35">
        <v>2213</v>
      </c>
      <c r="L19" s="35" t="s">
        <v>26</v>
      </c>
      <c r="M19" s="35">
        <v>1</v>
      </c>
      <c r="N19" s="35">
        <v>2213</v>
      </c>
      <c r="O19" s="35">
        <v>2213</v>
      </c>
      <c r="P19" s="35">
        <v>383.9</v>
      </c>
      <c r="Q19" s="35">
        <f t="shared" si="12"/>
        <v>200</v>
      </c>
      <c r="R19" s="35"/>
      <c r="S19" s="35">
        <v>200</v>
      </c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 t="s">
        <v>91</v>
      </c>
      <c r="AE19" s="35" t="s">
        <v>92</v>
      </c>
      <c r="AF19" s="35" t="s">
        <v>91</v>
      </c>
      <c r="AG19" s="35" t="s">
        <v>92</v>
      </c>
      <c r="AH19" s="35" t="s">
        <v>93</v>
      </c>
      <c r="AI19" s="50" t="s">
        <v>94</v>
      </c>
      <c r="AJ19" s="44" t="s">
        <v>95</v>
      </c>
      <c r="AK19" s="35" t="s">
        <v>96</v>
      </c>
      <c r="AL19" s="35" t="s">
        <v>68</v>
      </c>
      <c r="AM19" s="35" t="s">
        <v>69</v>
      </c>
    </row>
    <row r="20" s="4" customFormat="1" ht="180" customHeight="1" spans="1:39">
      <c r="A20" s="33">
        <f>SUBTOTAL(103,$D$11:D20)</f>
        <v>5</v>
      </c>
      <c r="B20" s="34" t="s">
        <v>97</v>
      </c>
      <c r="C20" s="35"/>
      <c r="D20" s="35" t="s">
        <v>98</v>
      </c>
      <c r="E20" s="36" t="s">
        <v>49</v>
      </c>
      <c r="F20" s="36" t="s">
        <v>87</v>
      </c>
      <c r="G20" s="37" t="s">
        <v>55</v>
      </c>
      <c r="H20" s="36" t="s">
        <v>56</v>
      </c>
      <c r="I20" s="37" t="s">
        <v>57</v>
      </c>
      <c r="J20" s="50" t="s">
        <v>99</v>
      </c>
      <c r="K20" s="35">
        <v>2235</v>
      </c>
      <c r="L20" s="35" t="s">
        <v>26</v>
      </c>
      <c r="M20" s="35">
        <v>1</v>
      </c>
      <c r="N20" s="35">
        <v>2200</v>
      </c>
      <c r="O20" s="35">
        <v>2235</v>
      </c>
      <c r="P20" s="35">
        <v>1648.25678</v>
      </c>
      <c r="Q20" s="35">
        <f t="shared" si="12"/>
        <v>1000</v>
      </c>
      <c r="R20" s="35"/>
      <c r="S20" s="35">
        <v>1000</v>
      </c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 t="s">
        <v>91</v>
      </c>
      <c r="AE20" s="35" t="s">
        <v>92</v>
      </c>
      <c r="AF20" s="35" t="s">
        <v>91</v>
      </c>
      <c r="AG20" s="35" t="s">
        <v>92</v>
      </c>
      <c r="AH20" s="35" t="s">
        <v>93</v>
      </c>
      <c r="AI20" s="50" t="s">
        <v>100</v>
      </c>
      <c r="AJ20" s="44" t="s">
        <v>101</v>
      </c>
      <c r="AK20" s="35" t="s">
        <v>96</v>
      </c>
      <c r="AL20" s="35" t="s">
        <v>68</v>
      </c>
      <c r="AM20" s="35" t="s">
        <v>69</v>
      </c>
    </row>
    <row r="21" s="4" customFormat="1" ht="180" customHeight="1" spans="1:39">
      <c r="A21" s="33">
        <f>SUBTOTAL(103,$D$11:D21)</f>
        <v>6</v>
      </c>
      <c r="B21" s="34" t="s">
        <v>102</v>
      </c>
      <c r="C21" s="35">
        <v>2026</v>
      </c>
      <c r="D21" s="36" t="s">
        <v>103</v>
      </c>
      <c r="E21" s="36" t="s">
        <v>49</v>
      </c>
      <c r="F21" s="36" t="s">
        <v>87</v>
      </c>
      <c r="G21" s="37" t="s">
        <v>55</v>
      </c>
      <c r="H21" s="36" t="s">
        <v>56</v>
      </c>
      <c r="I21" s="37" t="s">
        <v>57</v>
      </c>
      <c r="J21" s="36" t="s">
        <v>104</v>
      </c>
      <c r="K21" s="35">
        <v>8543</v>
      </c>
      <c r="L21" s="35" t="s">
        <v>26</v>
      </c>
      <c r="M21" s="35">
        <v>1</v>
      </c>
      <c r="N21" s="35">
        <v>2560</v>
      </c>
      <c r="O21" s="42">
        <v>8543</v>
      </c>
      <c r="P21" s="35">
        <v>585.15565</v>
      </c>
      <c r="Q21" s="35">
        <f t="shared" si="12"/>
        <v>585.15565</v>
      </c>
      <c r="R21" s="35"/>
      <c r="S21" s="35">
        <v>441.24375</v>
      </c>
      <c r="T21" s="35">
        <v>143.9119</v>
      </c>
      <c r="U21" s="35"/>
      <c r="V21" s="35"/>
      <c r="W21" s="35"/>
      <c r="X21" s="35"/>
      <c r="Y21" s="35"/>
      <c r="Z21" s="35"/>
      <c r="AA21" s="35"/>
      <c r="AB21" s="35"/>
      <c r="AC21" s="35"/>
      <c r="AD21" s="35" t="s">
        <v>62</v>
      </c>
      <c r="AE21" s="35" t="s">
        <v>63</v>
      </c>
      <c r="AF21" s="35" t="s">
        <v>62</v>
      </c>
      <c r="AG21" s="35" t="s">
        <v>63</v>
      </c>
      <c r="AH21" s="35" t="s">
        <v>64</v>
      </c>
      <c r="AI21" s="64" t="s">
        <v>105</v>
      </c>
      <c r="AJ21" s="36" t="s">
        <v>106</v>
      </c>
      <c r="AK21" s="35" t="s">
        <v>67</v>
      </c>
      <c r="AL21" s="35" t="s">
        <v>68</v>
      </c>
      <c r="AM21" s="35" t="s">
        <v>69</v>
      </c>
    </row>
    <row r="22" s="4" customFormat="1" ht="30" customHeight="1" spans="1:39">
      <c r="A22" s="38" t="s">
        <v>48</v>
      </c>
      <c r="B22" s="28" t="s">
        <v>107</v>
      </c>
      <c r="C22" s="28"/>
      <c r="D22" s="28"/>
      <c r="E22" s="28"/>
      <c r="F22" s="28"/>
      <c r="G22" s="28"/>
      <c r="H22" s="28"/>
      <c r="I22" s="28"/>
      <c r="J22" s="28"/>
      <c r="K22" s="49">
        <f t="shared" ref="K22:Q22" si="15">K23+K29+K41+K42+K44+K45</f>
        <v>40676</v>
      </c>
      <c r="L22" s="49"/>
      <c r="M22" s="49">
        <f t="shared" si="15"/>
        <v>17</v>
      </c>
      <c r="N22" s="49">
        <f t="shared" si="15"/>
        <v>11806</v>
      </c>
      <c r="O22" s="49">
        <f t="shared" si="15"/>
        <v>48391</v>
      </c>
      <c r="P22" s="49">
        <f t="shared" si="15"/>
        <v>18382.232</v>
      </c>
      <c r="Q22" s="49">
        <f t="shared" si="15"/>
        <v>12661.52</v>
      </c>
      <c r="R22" s="49"/>
      <c r="S22" s="49">
        <f t="shared" ref="S22:AC22" si="16">S23+S29+S41+S42+S44+S45</f>
        <v>10741.02</v>
      </c>
      <c r="T22" s="49">
        <f t="shared" si="16"/>
        <v>700</v>
      </c>
      <c r="U22" s="49">
        <f t="shared" si="16"/>
        <v>0</v>
      </c>
      <c r="V22" s="49">
        <f t="shared" si="16"/>
        <v>917.5</v>
      </c>
      <c r="W22" s="49">
        <f t="shared" si="16"/>
        <v>77</v>
      </c>
      <c r="X22" s="49">
        <f t="shared" si="16"/>
        <v>0</v>
      </c>
      <c r="Y22" s="49">
        <f t="shared" si="16"/>
        <v>130</v>
      </c>
      <c r="Z22" s="49">
        <f t="shared" si="16"/>
        <v>96</v>
      </c>
      <c r="AA22" s="49">
        <f t="shared" si="16"/>
        <v>0</v>
      </c>
      <c r="AB22" s="49">
        <f t="shared" si="16"/>
        <v>0</v>
      </c>
      <c r="AC22" s="49">
        <f t="shared" si="16"/>
        <v>0</v>
      </c>
      <c r="AD22" s="49"/>
      <c r="AE22" s="49"/>
      <c r="AF22" s="49"/>
      <c r="AG22" s="49"/>
      <c r="AH22" s="49"/>
      <c r="AI22" s="49"/>
      <c r="AJ22" s="63"/>
      <c r="AK22" s="49"/>
      <c r="AL22" s="49"/>
      <c r="AM22" s="49"/>
    </row>
    <row r="23" s="5" customFormat="1" ht="30" customHeight="1" spans="1:39">
      <c r="A23" s="38" t="s">
        <v>50</v>
      </c>
      <c r="B23" s="28" t="s">
        <v>54</v>
      </c>
      <c r="C23" s="28"/>
      <c r="D23" s="28"/>
      <c r="E23" s="28"/>
      <c r="F23" s="28"/>
      <c r="G23" s="28"/>
      <c r="H23" s="28"/>
      <c r="I23" s="28"/>
      <c r="J23" s="28"/>
      <c r="K23" s="51">
        <f>SUM(K24:K27)</f>
        <v>2026</v>
      </c>
      <c r="L23" s="51"/>
      <c r="M23" s="51">
        <f>SUM(M24:M28)</f>
        <v>5</v>
      </c>
      <c r="N23" s="51">
        <f>SUM(N24:N27)</f>
        <v>2052</v>
      </c>
      <c r="O23" s="51">
        <f>SUM(O24:O27)</f>
        <v>10845</v>
      </c>
      <c r="P23" s="51">
        <f>SUM(P24:P28)</f>
        <v>8050</v>
      </c>
      <c r="Q23" s="51">
        <f>SUM(Q24:Q28)</f>
        <v>7724.5</v>
      </c>
      <c r="R23" s="51"/>
      <c r="S23" s="51">
        <f>SUM(S24:S28)</f>
        <v>6730</v>
      </c>
      <c r="T23" s="51">
        <f t="shared" ref="T23:AC23" si="17">SUM(T24:T27)</f>
        <v>0</v>
      </c>
      <c r="U23" s="51">
        <f t="shared" si="17"/>
        <v>0</v>
      </c>
      <c r="V23" s="51">
        <f t="shared" si="17"/>
        <v>917.5</v>
      </c>
      <c r="W23" s="51">
        <f t="shared" si="17"/>
        <v>77</v>
      </c>
      <c r="X23" s="51">
        <f t="shared" si="17"/>
        <v>0</v>
      </c>
      <c r="Y23" s="51">
        <f t="shared" si="17"/>
        <v>0</v>
      </c>
      <c r="Z23" s="51">
        <f t="shared" si="17"/>
        <v>0</v>
      </c>
      <c r="AA23" s="51">
        <f t="shared" si="17"/>
        <v>0</v>
      </c>
      <c r="AB23" s="51">
        <f t="shared" si="17"/>
        <v>0</v>
      </c>
      <c r="AC23" s="51">
        <f t="shared" si="17"/>
        <v>0</v>
      </c>
      <c r="AD23" s="58"/>
      <c r="AE23" s="58"/>
      <c r="AF23" s="35"/>
      <c r="AG23" s="58"/>
      <c r="AH23" s="58"/>
      <c r="AI23" s="58"/>
      <c r="AJ23" s="65"/>
      <c r="AK23" s="58"/>
      <c r="AL23" s="58"/>
      <c r="AM23" s="58"/>
    </row>
    <row r="24" s="4" customFormat="1" ht="180" customHeight="1" spans="1:39">
      <c r="A24" s="33">
        <f>SUBTOTAL(103,$D$11:D24)</f>
        <v>7</v>
      </c>
      <c r="B24" s="34" t="s">
        <v>108</v>
      </c>
      <c r="C24" s="35">
        <v>2026</v>
      </c>
      <c r="D24" s="36" t="s">
        <v>109</v>
      </c>
      <c r="E24" s="36" t="s">
        <v>107</v>
      </c>
      <c r="F24" s="36" t="s">
        <v>54</v>
      </c>
      <c r="G24" s="37" t="s">
        <v>55</v>
      </c>
      <c r="H24" s="36" t="s">
        <v>110</v>
      </c>
      <c r="I24" s="37" t="s">
        <v>57</v>
      </c>
      <c r="J24" s="36" t="s">
        <v>111</v>
      </c>
      <c r="K24" s="35">
        <v>1926</v>
      </c>
      <c r="L24" s="35" t="s">
        <v>85</v>
      </c>
      <c r="M24" s="35">
        <v>1</v>
      </c>
      <c r="N24" s="35">
        <v>155</v>
      </c>
      <c r="O24" s="42">
        <v>1363</v>
      </c>
      <c r="P24" s="35">
        <v>1100</v>
      </c>
      <c r="Q24" s="35">
        <f>S24+T24+U24+V24+W24+X24+Y24+Z24</f>
        <v>1100</v>
      </c>
      <c r="R24" s="35"/>
      <c r="S24" s="35">
        <v>1100</v>
      </c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 t="s">
        <v>112</v>
      </c>
      <c r="AE24" s="35" t="s">
        <v>113</v>
      </c>
      <c r="AF24" s="35" t="s">
        <v>62</v>
      </c>
      <c r="AG24" s="35" t="s">
        <v>63</v>
      </c>
      <c r="AH24" s="35" t="s">
        <v>64</v>
      </c>
      <c r="AI24" s="64" t="s">
        <v>114</v>
      </c>
      <c r="AJ24" s="44" t="s">
        <v>115</v>
      </c>
      <c r="AK24" s="35" t="s">
        <v>67</v>
      </c>
      <c r="AL24" s="35" t="s">
        <v>68</v>
      </c>
      <c r="AM24" s="35" t="s">
        <v>69</v>
      </c>
    </row>
    <row r="25" s="4" customFormat="1" ht="121" customHeight="1" spans="1:39">
      <c r="A25" s="33">
        <f>SUBTOTAL(103,$D$11:D25)</f>
        <v>8</v>
      </c>
      <c r="B25" s="34" t="s">
        <v>116</v>
      </c>
      <c r="C25" s="35">
        <v>2026</v>
      </c>
      <c r="D25" s="36" t="s">
        <v>117</v>
      </c>
      <c r="E25" s="36" t="s">
        <v>107</v>
      </c>
      <c r="F25" s="36" t="s">
        <v>54</v>
      </c>
      <c r="G25" s="37" t="s">
        <v>55</v>
      </c>
      <c r="H25" s="36" t="s">
        <v>118</v>
      </c>
      <c r="I25" s="37" t="s">
        <v>119</v>
      </c>
      <c r="J25" s="36" t="s">
        <v>120</v>
      </c>
      <c r="K25" s="35">
        <v>20</v>
      </c>
      <c r="L25" s="35" t="s">
        <v>121</v>
      </c>
      <c r="M25" s="35">
        <v>1</v>
      </c>
      <c r="N25" s="35">
        <v>20</v>
      </c>
      <c r="O25" s="42">
        <v>100</v>
      </c>
      <c r="P25" s="35">
        <v>900</v>
      </c>
      <c r="Q25" s="35">
        <f>S25+T25+U25+V25+W25+X25+Y25+Z25</f>
        <v>900</v>
      </c>
      <c r="R25" s="35"/>
      <c r="S25" s="35">
        <v>900</v>
      </c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 t="s">
        <v>122</v>
      </c>
      <c r="AE25" s="35" t="s">
        <v>123</v>
      </c>
      <c r="AF25" s="35" t="s">
        <v>62</v>
      </c>
      <c r="AG25" s="35" t="s">
        <v>63</v>
      </c>
      <c r="AH25" s="35" t="s">
        <v>64</v>
      </c>
      <c r="AI25" s="64" t="s">
        <v>124</v>
      </c>
      <c r="AJ25" s="36" t="s">
        <v>125</v>
      </c>
      <c r="AK25" s="35" t="s">
        <v>67</v>
      </c>
      <c r="AL25" s="35" t="s">
        <v>68</v>
      </c>
      <c r="AM25" s="35" t="s">
        <v>69</v>
      </c>
    </row>
    <row r="26" s="4" customFormat="1" ht="137" customHeight="1" spans="1:39">
      <c r="A26" s="33">
        <f>SUBTOTAL(103,$D$11:D26)</f>
        <v>9</v>
      </c>
      <c r="B26" s="34" t="s">
        <v>126</v>
      </c>
      <c r="C26" s="35">
        <v>2026</v>
      </c>
      <c r="D26" s="36" t="s">
        <v>127</v>
      </c>
      <c r="E26" s="36" t="s">
        <v>107</v>
      </c>
      <c r="F26" s="36" t="s">
        <v>54</v>
      </c>
      <c r="G26" s="37" t="s">
        <v>55</v>
      </c>
      <c r="H26" s="36" t="s">
        <v>128</v>
      </c>
      <c r="I26" s="37" t="s">
        <v>119</v>
      </c>
      <c r="J26" s="36" t="s">
        <v>129</v>
      </c>
      <c r="K26" s="35">
        <v>75</v>
      </c>
      <c r="L26" s="35" t="s">
        <v>121</v>
      </c>
      <c r="M26" s="35">
        <v>1</v>
      </c>
      <c r="N26" s="35">
        <v>1875</v>
      </c>
      <c r="O26" s="42">
        <v>9378</v>
      </c>
      <c r="P26" s="35">
        <v>3750</v>
      </c>
      <c r="Q26" s="35">
        <f>S26+T26+U26+V26+W26+X26+Y26+Z26</f>
        <v>3667.5</v>
      </c>
      <c r="R26" s="35"/>
      <c r="S26" s="35">
        <v>2750</v>
      </c>
      <c r="T26" s="35"/>
      <c r="U26" s="35"/>
      <c r="V26" s="35">
        <v>917.5</v>
      </c>
      <c r="W26" s="35"/>
      <c r="X26" s="35"/>
      <c r="Y26" s="35"/>
      <c r="Z26" s="35"/>
      <c r="AA26" s="35"/>
      <c r="AB26" s="35"/>
      <c r="AC26" s="35"/>
      <c r="AD26" s="35" t="s">
        <v>130</v>
      </c>
      <c r="AE26" s="35" t="s">
        <v>123</v>
      </c>
      <c r="AF26" s="35" t="s">
        <v>62</v>
      </c>
      <c r="AG26" s="35" t="s">
        <v>63</v>
      </c>
      <c r="AH26" s="35" t="s">
        <v>64</v>
      </c>
      <c r="AI26" s="64" t="s">
        <v>131</v>
      </c>
      <c r="AJ26" s="36" t="s">
        <v>132</v>
      </c>
      <c r="AK26" s="35" t="s">
        <v>67</v>
      </c>
      <c r="AL26" s="35" t="s">
        <v>68</v>
      </c>
      <c r="AM26" s="35" t="s">
        <v>69</v>
      </c>
    </row>
    <row r="27" s="4" customFormat="1" ht="110" customHeight="1" spans="1:39">
      <c r="A27" s="33">
        <f>SUBTOTAL(103,$D$11:D27)</f>
        <v>10</v>
      </c>
      <c r="B27" s="34" t="s">
        <v>133</v>
      </c>
      <c r="C27" s="35">
        <v>2026</v>
      </c>
      <c r="D27" s="36" t="s">
        <v>134</v>
      </c>
      <c r="E27" s="36" t="s">
        <v>107</v>
      </c>
      <c r="F27" s="36" t="s">
        <v>54</v>
      </c>
      <c r="G27" s="37" t="s">
        <v>55</v>
      </c>
      <c r="H27" s="36" t="s">
        <v>135</v>
      </c>
      <c r="I27" s="37" t="s">
        <v>136</v>
      </c>
      <c r="J27" s="36" t="s">
        <v>137</v>
      </c>
      <c r="K27" s="35">
        <v>5</v>
      </c>
      <c r="L27" s="35" t="s">
        <v>121</v>
      </c>
      <c r="M27" s="35">
        <v>1</v>
      </c>
      <c r="N27" s="35">
        <v>2</v>
      </c>
      <c r="O27" s="42">
        <v>4</v>
      </c>
      <c r="P27" s="35">
        <v>100</v>
      </c>
      <c r="Q27" s="35">
        <f>S27+T27+U27+V27+W27+X27+Y27+Z27</f>
        <v>77</v>
      </c>
      <c r="R27" s="35"/>
      <c r="S27" s="35"/>
      <c r="T27" s="35"/>
      <c r="U27" s="35"/>
      <c r="V27" s="35"/>
      <c r="W27" s="35">
        <v>77</v>
      </c>
      <c r="X27" s="35"/>
      <c r="Y27" s="35"/>
      <c r="Z27" s="35"/>
      <c r="AA27" s="35"/>
      <c r="AB27" s="35"/>
      <c r="AC27" s="35"/>
      <c r="AD27" s="35" t="s">
        <v>60</v>
      </c>
      <c r="AE27" s="35" t="s">
        <v>61</v>
      </c>
      <c r="AF27" s="35" t="s">
        <v>62</v>
      </c>
      <c r="AG27" s="35" t="s">
        <v>63</v>
      </c>
      <c r="AH27" s="35" t="s">
        <v>64</v>
      </c>
      <c r="AI27" s="64" t="s">
        <v>138</v>
      </c>
      <c r="AJ27" s="36" t="s">
        <v>139</v>
      </c>
      <c r="AK27" s="35" t="s">
        <v>67</v>
      </c>
      <c r="AL27" s="35" t="s">
        <v>68</v>
      </c>
      <c r="AM27" s="35" t="s">
        <v>69</v>
      </c>
    </row>
    <row r="28" s="4" customFormat="1" ht="131" customHeight="1" spans="1:39">
      <c r="A28" s="33">
        <f>SUBTOTAL(103,$D$11:D28)</f>
        <v>11</v>
      </c>
      <c r="B28" s="34" t="s">
        <v>140</v>
      </c>
      <c r="C28" s="35">
        <v>2026</v>
      </c>
      <c r="D28" s="36" t="s">
        <v>141</v>
      </c>
      <c r="E28" s="36" t="s">
        <v>107</v>
      </c>
      <c r="F28" s="36" t="s">
        <v>54</v>
      </c>
      <c r="G28" s="36" t="s">
        <v>55</v>
      </c>
      <c r="H28" s="36" t="s">
        <v>142</v>
      </c>
      <c r="I28" s="36" t="s">
        <v>143</v>
      </c>
      <c r="J28" s="36" t="s">
        <v>144</v>
      </c>
      <c r="K28" s="35">
        <v>50</v>
      </c>
      <c r="L28" s="35" t="s">
        <v>121</v>
      </c>
      <c r="M28" s="35">
        <v>1</v>
      </c>
      <c r="N28" s="35">
        <v>189</v>
      </c>
      <c r="O28" s="42">
        <v>876</v>
      </c>
      <c r="P28" s="35">
        <v>2200</v>
      </c>
      <c r="Q28" s="35">
        <f>S28+T28+U28+V28+W28+Y28+Z28</f>
        <v>1980</v>
      </c>
      <c r="R28" s="35"/>
      <c r="S28" s="35">
        <v>1980</v>
      </c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 t="s">
        <v>122</v>
      </c>
      <c r="AE28" s="52" t="s">
        <v>123</v>
      </c>
      <c r="AF28" s="35" t="s">
        <v>62</v>
      </c>
      <c r="AG28" s="35" t="s">
        <v>63</v>
      </c>
      <c r="AH28" s="35" t="s">
        <v>64</v>
      </c>
      <c r="AI28" s="64" t="s">
        <v>145</v>
      </c>
      <c r="AJ28" s="66" t="s">
        <v>125</v>
      </c>
      <c r="AK28" s="35" t="s">
        <v>146</v>
      </c>
      <c r="AL28" s="35"/>
      <c r="AM28" s="35" t="s">
        <v>69</v>
      </c>
    </row>
    <row r="29" s="5" customFormat="1" ht="30" customHeight="1" spans="1:39">
      <c r="A29" s="38" t="s">
        <v>50</v>
      </c>
      <c r="B29" s="31" t="s">
        <v>147</v>
      </c>
      <c r="C29" s="32"/>
      <c r="D29" s="32"/>
      <c r="E29" s="32"/>
      <c r="F29" s="32"/>
      <c r="G29" s="32"/>
      <c r="H29" s="32"/>
      <c r="I29" s="32"/>
      <c r="J29" s="48"/>
      <c r="K29" s="51">
        <f>SUM(K30:K40)</f>
        <v>2650</v>
      </c>
      <c r="L29" s="51"/>
      <c r="M29" s="51">
        <f>SUM(M30:M40)</f>
        <v>11</v>
      </c>
      <c r="N29" s="51">
        <f>SUM(N30:N40)</f>
        <v>7758</v>
      </c>
      <c r="O29" s="51">
        <f>SUM(O30:O40)</f>
        <v>29962</v>
      </c>
      <c r="P29" s="51">
        <f>SUM(P30:P40)</f>
        <v>8905</v>
      </c>
      <c r="Q29" s="51">
        <f>SUM(Q30:Q40)</f>
        <v>3509.788</v>
      </c>
      <c r="R29" s="51"/>
      <c r="S29" s="51">
        <f t="shared" ref="S29:AC29" si="18">SUM(S30:S40)</f>
        <v>2583.788</v>
      </c>
      <c r="T29" s="51">
        <f t="shared" si="18"/>
        <v>700</v>
      </c>
      <c r="U29" s="51">
        <f t="shared" si="18"/>
        <v>0</v>
      </c>
      <c r="V29" s="51">
        <f t="shared" si="18"/>
        <v>0</v>
      </c>
      <c r="W29" s="51">
        <f t="shared" si="18"/>
        <v>0</v>
      </c>
      <c r="X29" s="51">
        <f t="shared" si="18"/>
        <v>0</v>
      </c>
      <c r="Y29" s="51">
        <f t="shared" si="18"/>
        <v>130</v>
      </c>
      <c r="Z29" s="51">
        <f t="shared" si="18"/>
        <v>96</v>
      </c>
      <c r="AA29" s="51">
        <f t="shared" si="18"/>
        <v>0</v>
      </c>
      <c r="AB29" s="51">
        <f t="shared" si="18"/>
        <v>0</v>
      </c>
      <c r="AC29" s="51">
        <f t="shared" si="18"/>
        <v>0</v>
      </c>
      <c r="AD29" s="58"/>
      <c r="AE29" s="58"/>
      <c r="AF29" s="58"/>
      <c r="AG29" s="58"/>
      <c r="AH29" s="58"/>
      <c r="AI29" s="58"/>
      <c r="AJ29" s="65"/>
      <c r="AK29" s="58"/>
      <c r="AL29" s="58"/>
      <c r="AM29" s="58"/>
    </row>
    <row r="30" s="5" customFormat="1" ht="133" customHeight="1" spans="1:39">
      <c r="A30" s="33">
        <f>SUBTOTAL(103,$D$11:D30)</f>
        <v>12</v>
      </c>
      <c r="B30" s="39" t="s">
        <v>148</v>
      </c>
      <c r="C30" s="37">
        <v>2026</v>
      </c>
      <c r="D30" s="37" t="s">
        <v>149</v>
      </c>
      <c r="E30" s="37" t="s">
        <v>107</v>
      </c>
      <c r="F30" s="37" t="s">
        <v>147</v>
      </c>
      <c r="G30" s="40" t="s">
        <v>150</v>
      </c>
      <c r="H30" s="37" t="s">
        <v>151</v>
      </c>
      <c r="I30" s="40" t="s">
        <v>119</v>
      </c>
      <c r="J30" s="37" t="s">
        <v>152</v>
      </c>
      <c r="K30" s="52">
        <v>2</v>
      </c>
      <c r="L30" s="52" t="s">
        <v>121</v>
      </c>
      <c r="M30" s="52">
        <v>1</v>
      </c>
      <c r="N30" s="52">
        <v>779</v>
      </c>
      <c r="O30" s="52">
        <v>2917</v>
      </c>
      <c r="P30" s="33">
        <v>980</v>
      </c>
      <c r="Q30" s="52">
        <f t="shared" ref="Q30:Q43" si="19">S30+T30+U30+V30+W30+X30+Y30+Z30</f>
        <v>250</v>
      </c>
      <c r="R30" s="52"/>
      <c r="S30" s="52">
        <v>250</v>
      </c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 t="s">
        <v>112</v>
      </c>
      <c r="AE30" s="35" t="s">
        <v>153</v>
      </c>
      <c r="AF30" s="52" t="s">
        <v>62</v>
      </c>
      <c r="AG30" s="35" t="s">
        <v>63</v>
      </c>
      <c r="AH30" s="35" t="s">
        <v>64</v>
      </c>
      <c r="AI30" s="67" t="s">
        <v>154</v>
      </c>
      <c r="AJ30" s="66" t="s">
        <v>155</v>
      </c>
      <c r="AK30" s="68" t="s">
        <v>67</v>
      </c>
      <c r="AL30" s="68" t="s">
        <v>68</v>
      </c>
      <c r="AM30" s="67" t="s">
        <v>69</v>
      </c>
    </row>
    <row r="31" s="5" customFormat="1" ht="120" customHeight="1" spans="1:39">
      <c r="A31" s="33">
        <f>SUBTOTAL(103,$D$11:D31)</f>
        <v>13</v>
      </c>
      <c r="B31" s="39" t="s">
        <v>156</v>
      </c>
      <c r="C31" s="37">
        <v>2026</v>
      </c>
      <c r="D31" s="37" t="s">
        <v>157</v>
      </c>
      <c r="E31" s="37" t="s">
        <v>107</v>
      </c>
      <c r="F31" s="37" t="s">
        <v>147</v>
      </c>
      <c r="G31" s="40" t="s">
        <v>55</v>
      </c>
      <c r="H31" s="37" t="s">
        <v>158</v>
      </c>
      <c r="I31" s="40" t="s">
        <v>119</v>
      </c>
      <c r="J31" s="37" t="s">
        <v>159</v>
      </c>
      <c r="K31" s="52">
        <v>4</v>
      </c>
      <c r="L31" s="52" t="s">
        <v>121</v>
      </c>
      <c r="M31" s="52">
        <v>1</v>
      </c>
      <c r="N31" s="52">
        <v>50</v>
      </c>
      <c r="O31" s="52">
        <v>312</v>
      </c>
      <c r="P31" s="33">
        <v>1400</v>
      </c>
      <c r="Q31" s="52">
        <f t="shared" si="19"/>
        <v>428.788</v>
      </c>
      <c r="R31" s="52"/>
      <c r="S31" s="52">
        <f>404.788+24</f>
        <v>428.788</v>
      </c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 t="s">
        <v>122</v>
      </c>
      <c r="AE31" s="52" t="s">
        <v>123</v>
      </c>
      <c r="AF31" s="52" t="s">
        <v>62</v>
      </c>
      <c r="AG31" s="35" t="s">
        <v>63</v>
      </c>
      <c r="AH31" s="35" t="s">
        <v>64</v>
      </c>
      <c r="AI31" s="67" t="s">
        <v>160</v>
      </c>
      <c r="AJ31" s="66" t="s">
        <v>161</v>
      </c>
      <c r="AK31" s="68" t="s">
        <v>67</v>
      </c>
      <c r="AL31" s="68" t="s">
        <v>68</v>
      </c>
      <c r="AM31" s="67" t="s">
        <v>69</v>
      </c>
    </row>
    <row r="32" s="5" customFormat="1" ht="212" customHeight="1" spans="1:39">
      <c r="A32" s="33">
        <f>SUBTOTAL(103,$D$11:D32)</f>
        <v>14</v>
      </c>
      <c r="B32" s="39" t="s">
        <v>162</v>
      </c>
      <c r="C32" s="37">
        <v>2026</v>
      </c>
      <c r="D32" s="37" t="s">
        <v>163</v>
      </c>
      <c r="E32" s="37" t="s">
        <v>107</v>
      </c>
      <c r="F32" s="37" t="s">
        <v>147</v>
      </c>
      <c r="G32" s="40" t="s">
        <v>55</v>
      </c>
      <c r="H32" s="37" t="s">
        <v>164</v>
      </c>
      <c r="I32" s="40" t="s">
        <v>119</v>
      </c>
      <c r="J32" s="37" t="s">
        <v>165</v>
      </c>
      <c r="K32" s="52">
        <v>6</v>
      </c>
      <c r="L32" s="52" t="s">
        <v>121</v>
      </c>
      <c r="M32" s="52">
        <v>1</v>
      </c>
      <c r="N32" s="52">
        <v>463</v>
      </c>
      <c r="O32" s="52">
        <v>2214</v>
      </c>
      <c r="P32" s="33">
        <v>110</v>
      </c>
      <c r="Q32" s="52">
        <f t="shared" si="19"/>
        <v>110</v>
      </c>
      <c r="R32" s="52"/>
      <c r="S32" s="52">
        <v>110</v>
      </c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 t="s">
        <v>166</v>
      </c>
      <c r="AE32" s="52" t="s">
        <v>167</v>
      </c>
      <c r="AF32" s="52" t="s">
        <v>62</v>
      </c>
      <c r="AG32" s="35" t="s">
        <v>63</v>
      </c>
      <c r="AH32" s="35" t="s">
        <v>64</v>
      </c>
      <c r="AI32" s="67" t="s">
        <v>168</v>
      </c>
      <c r="AJ32" s="67" t="s">
        <v>169</v>
      </c>
      <c r="AK32" s="68" t="s">
        <v>67</v>
      </c>
      <c r="AL32" s="68" t="s">
        <v>68</v>
      </c>
      <c r="AM32" s="67" t="s">
        <v>69</v>
      </c>
    </row>
    <row r="33" s="5" customFormat="1" ht="170" customHeight="1" spans="1:39">
      <c r="A33" s="33">
        <f>SUBTOTAL(103,$D$11:D33)</f>
        <v>15</v>
      </c>
      <c r="B33" s="39" t="s">
        <v>170</v>
      </c>
      <c r="C33" s="37">
        <v>2026</v>
      </c>
      <c r="D33" s="37" t="s">
        <v>171</v>
      </c>
      <c r="E33" s="37" t="s">
        <v>107</v>
      </c>
      <c r="F33" s="37" t="s">
        <v>147</v>
      </c>
      <c r="G33" s="40" t="s">
        <v>55</v>
      </c>
      <c r="H33" s="37" t="s">
        <v>172</v>
      </c>
      <c r="I33" s="40" t="s">
        <v>119</v>
      </c>
      <c r="J33" s="37" t="s">
        <v>173</v>
      </c>
      <c r="K33" s="52">
        <v>8</v>
      </c>
      <c r="L33" s="52" t="s">
        <v>121</v>
      </c>
      <c r="M33" s="52">
        <v>1</v>
      </c>
      <c r="N33" s="52">
        <v>615</v>
      </c>
      <c r="O33" s="52">
        <v>2331</v>
      </c>
      <c r="P33" s="33">
        <v>145</v>
      </c>
      <c r="Q33" s="52">
        <f t="shared" si="19"/>
        <v>145</v>
      </c>
      <c r="R33" s="52"/>
      <c r="S33" s="52">
        <v>145</v>
      </c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 t="s">
        <v>166</v>
      </c>
      <c r="AE33" s="52" t="s">
        <v>167</v>
      </c>
      <c r="AF33" s="52" t="s">
        <v>62</v>
      </c>
      <c r="AG33" s="35" t="s">
        <v>63</v>
      </c>
      <c r="AH33" s="35" t="s">
        <v>64</v>
      </c>
      <c r="AI33" s="68" t="s">
        <v>174</v>
      </c>
      <c r="AJ33" s="66" t="s">
        <v>175</v>
      </c>
      <c r="AK33" s="68" t="s">
        <v>67</v>
      </c>
      <c r="AL33" s="68" t="s">
        <v>68</v>
      </c>
      <c r="AM33" s="67" t="s">
        <v>69</v>
      </c>
    </row>
    <row r="34" s="5" customFormat="1" ht="142" customHeight="1" spans="1:39">
      <c r="A34" s="33">
        <f>SUBTOTAL(103,$D$11:D34)</f>
        <v>16</v>
      </c>
      <c r="B34" s="34" t="s">
        <v>176</v>
      </c>
      <c r="C34" s="41">
        <v>2026</v>
      </c>
      <c r="D34" s="36" t="s">
        <v>177</v>
      </c>
      <c r="E34" s="35" t="s">
        <v>107</v>
      </c>
      <c r="F34" s="37" t="s">
        <v>178</v>
      </c>
      <c r="G34" s="40" t="s">
        <v>55</v>
      </c>
      <c r="H34" s="42" t="s">
        <v>179</v>
      </c>
      <c r="I34" s="40" t="s">
        <v>180</v>
      </c>
      <c r="J34" s="42" t="s">
        <v>181</v>
      </c>
      <c r="K34" s="52">
        <v>2600</v>
      </c>
      <c r="L34" s="52" t="s">
        <v>182</v>
      </c>
      <c r="M34" s="52">
        <v>1</v>
      </c>
      <c r="N34" s="52">
        <v>1601</v>
      </c>
      <c r="O34" s="52">
        <v>5382</v>
      </c>
      <c r="P34" s="33">
        <v>2600</v>
      </c>
      <c r="Q34" s="52">
        <f t="shared" si="19"/>
        <v>1300</v>
      </c>
      <c r="R34" s="52"/>
      <c r="S34" s="52">
        <v>600</v>
      </c>
      <c r="T34" s="52">
        <v>700</v>
      </c>
      <c r="U34" s="52"/>
      <c r="V34" s="52"/>
      <c r="W34" s="52"/>
      <c r="X34" s="52"/>
      <c r="Y34" s="52"/>
      <c r="Z34" s="52"/>
      <c r="AA34" s="52"/>
      <c r="AB34" s="52"/>
      <c r="AC34" s="52"/>
      <c r="AD34" s="59" t="s">
        <v>74</v>
      </c>
      <c r="AE34" s="35" t="s">
        <v>75</v>
      </c>
      <c r="AF34" s="52" t="s">
        <v>62</v>
      </c>
      <c r="AG34" s="35" t="s">
        <v>63</v>
      </c>
      <c r="AH34" s="35" t="s">
        <v>64</v>
      </c>
      <c r="AI34" s="50" t="s">
        <v>183</v>
      </c>
      <c r="AJ34" s="40" t="s">
        <v>184</v>
      </c>
      <c r="AK34" s="68" t="s">
        <v>96</v>
      </c>
      <c r="AL34" s="68" t="s">
        <v>185</v>
      </c>
      <c r="AM34" s="67" t="s">
        <v>69</v>
      </c>
    </row>
    <row r="35" s="5" customFormat="1" ht="142" customHeight="1" spans="1:39">
      <c r="A35" s="33">
        <f>SUBTOTAL(103,$D$11:D35)</f>
        <v>17</v>
      </c>
      <c r="B35" s="34" t="s">
        <v>186</v>
      </c>
      <c r="C35" s="41">
        <v>2026</v>
      </c>
      <c r="D35" s="36" t="s">
        <v>187</v>
      </c>
      <c r="E35" s="35" t="s">
        <v>47</v>
      </c>
      <c r="F35" s="37" t="s">
        <v>147</v>
      </c>
      <c r="G35" s="40" t="s">
        <v>55</v>
      </c>
      <c r="H35" s="42" t="s">
        <v>188</v>
      </c>
      <c r="I35" s="40" t="s">
        <v>189</v>
      </c>
      <c r="J35" s="44" t="s">
        <v>190</v>
      </c>
      <c r="K35" s="52">
        <v>6</v>
      </c>
      <c r="L35" s="52" t="s">
        <v>121</v>
      </c>
      <c r="M35" s="52">
        <v>1</v>
      </c>
      <c r="N35" s="52">
        <v>1534</v>
      </c>
      <c r="O35" s="52">
        <v>6220</v>
      </c>
      <c r="P35" s="33">
        <v>2100</v>
      </c>
      <c r="Q35" s="52">
        <f t="shared" si="19"/>
        <v>250</v>
      </c>
      <c r="R35" s="52"/>
      <c r="S35" s="52">
        <v>250</v>
      </c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 t="s">
        <v>112</v>
      </c>
      <c r="AE35" s="35" t="s">
        <v>153</v>
      </c>
      <c r="AF35" s="52" t="s">
        <v>191</v>
      </c>
      <c r="AG35" s="35" t="s">
        <v>63</v>
      </c>
      <c r="AH35" s="35" t="s">
        <v>64</v>
      </c>
      <c r="AI35" s="50" t="s">
        <v>192</v>
      </c>
      <c r="AJ35" s="40" t="s">
        <v>193</v>
      </c>
      <c r="AK35" s="68" t="s">
        <v>194</v>
      </c>
      <c r="AL35" s="68" t="s">
        <v>195</v>
      </c>
      <c r="AM35" s="67" t="s">
        <v>69</v>
      </c>
    </row>
    <row r="36" s="5" customFormat="1" ht="142" customHeight="1" spans="1:39">
      <c r="A36" s="33">
        <f>SUBTOTAL(103,$D$11:D36)</f>
        <v>18</v>
      </c>
      <c r="B36" s="34" t="s">
        <v>196</v>
      </c>
      <c r="C36" s="41">
        <v>2026</v>
      </c>
      <c r="D36" s="36" t="s">
        <v>197</v>
      </c>
      <c r="E36" s="35" t="s">
        <v>47</v>
      </c>
      <c r="F36" s="37" t="s">
        <v>198</v>
      </c>
      <c r="G36" s="40" t="s">
        <v>55</v>
      </c>
      <c r="H36" s="42" t="s">
        <v>199</v>
      </c>
      <c r="I36" s="40" t="s">
        <v>200</v>
      </c>
      <c r="J36" s="44" t="s">
        <v>201</v>
      </c>
      <c r="K36" s="52">
        <v>2</v>
      </c>
      <c r="L36" s="52" t="s">
        <v>121</v>
      </c>
      <c r="M36" s="52">
        <v>1</v>
      </c>
      <c r="N36" s="52">
        <v>856</v>
      </c>
      <c r="O36" s="52">
        <v>3111</v>
      </c>
      <c r="P36" s="33">
        <v>200</v>
      </c>
      <c r="Q36" s="52">
        <f t="shared" si="19"/>
        <v>40</v>
      </c>
      <c r="R36" s="52"/>
      <c r="S36" s="52"/>
      <c r="T36" s="52"/>
      <c r="U36" s="52"/>
      <c r="V36" s="52"/>
      <c r="W36" s="52"/>
      <c r="X36" s="52"/>
      <c r="Y36" s="52">
        <v>40</v>
      </c>
      <c r="Z36" s="52"/>
      <c r="AA36" s="52"/>
      <c r="AB36" s="52"/>
      <c r="AC36" s="52"/>
      <c r="AD36" s="52" t="s">
        <v>202</v>
      </c>
      <c r="AE36" s="35" t="s">
        <v>203</v>
      </c>
      <c r="AF36" s="52" t="s">
        <v>62</v>
      </c>
      <c r="AG36" s="35" t="s">
        <v>63</v>
      </c>
      <c r="AH36" s="35" t="s">
        <v>64</v>
      </c>
      <c r="AI36" s="50" t="s">
        <v>204</v>
      </c>
      <c r="AJ36" s="40" t="s">
        <v>205</v>
      </c>
      <c r="AK36" s="68" t="s">
        <v>194</v>
      </c>
      <c r="AL36" s="68" t="s">
        <v>195</v>
      </c>
      <c r="AM36" s="67" t="s">
        <v>69</v>
      </c>
    </row>
    <row r="37" s="5" customFormat="1" ht="142" customHeight="1" spans="1:39">
      <c r="A37" s="33">
        <f>SUBTOTAL(103,$D$11:D37)</f>
        <v>19</v>
      </c>
      <c r="B37" s="34" t="s">
        <v>206</v>
      </c>
      <c r="C37" s="41">
        <v>2026</v>
      </c>
      <c r="D37" s="36" t="s">
        <v>207</v>
      </c>
      <c r="E37" s="35" t="s">
        <v>107</v>
      </c>
      <c r="F37" s="37" t="s">
        <v>147</v>
      </c>
      <c r="G37" s="40" t="s">
        <v>55</v>
      </c>
      <c r="H37" s="42" t="s">
        <v>208</v>
      </c>
      <c r="I37" s="40" t="s">
        <v>209</v>
      </c>
      <c r="J37" s="44" t="s">
        <v>210</v>
      </c>
      <c r="K37" s="52">
        <v>8</v>
      </c>
      <c r="L37" s="52" t="s">
        <v>121</v>
      </c>
      <c r="M37" s="52">
        <v>1</v>
      </c>
      <c r="N37" s="52">
        <v>508</v>
      </c>
      <c r="O37" s="52">
        <v>1981</v>
      </c>
      <c r="P37" s="33">
        <v>150</v>
      </c>
      <c r="Q37" s="52">
        <f t="shared" si="19"/>
        <v>96</v>
      </c>
      <c r="R37" s="52"/>
      <c r="S37" s="52"/>
      <c r="T37" s="52"/>
      <c r="U37" s="52"/>
      <c r="V37" s="52"/>
      <c r="W37" s="52"/>
      <c r="X37" s="52"/>
      <c r="Y37" s="52"/>
      <c r="Z37" s="52">
        <v>96</v>
      </c>
      <c r="AA37" s="52"/>
      <c r="AB37" s="52"/>
      <c r="AC37" s="52"/>
      <c r="AD37" s="52" t="s">
        <v>211</v>
      </c>
      <c r="AE37" s="35" t="s">
        <v>212</v>
      </c>
      <c r="AF37" s="52" t="s">
        <v>62</v>
      </c>
      <c r="AG37" s="35" t="s">
        <v>63</v>
      </c>
      <c r="AH37" s="35" t="s">
        <v>64</v>
      </c>
      <c r="AI37" s="50" t="s">
        <v>213</v>
      </c>
      <c r="AJ37" s="40" t="s">
        <v>214</v>
      </c>
      <c r="AK37" s="68" t="s">
        <v>194</v>
      </c>
      <c r="AL37" s="68" t="s">
        <v>195</v>
      </c>
      <c r="AM37" s="67" t="s">
        <v>69</v>
      </c>
    </row>
    <row r="38" s="5" customFormat="1" ht="129" customHeight="1" spans="1:39">
      <c r="A38" s="33">
        <f>SUBTOTAL(103,$D$11:D38)</f>
        <v>20</v>
      </c>
      <c r="B38" s="39" t="s">
        <v>215</v>
      </c>
      <c r="C38" s="43"/>
      <c r="D38" s="37" t="s">
        <v>216</v>
      </c>
      <c r="E38" s="37" t="s">
        <v>47</v>
      </c>
      <c r="F38" s="37" t="s">
        <v>217</v>
      </c>
      <c r="G38" s="40" t="s">
        <v>55</v>
      </c>
      <c r="H38" s="37" t="s">
        <v>218</v>
      </c>
      <c r="I38" s="40" t="s">
        <v>200</v>
      </c>
      <c r="J38" s="37" t="s">
        <v>219</v>
      </c>
      <c r="K38" s="52">
        <v>2</v>
      </c>
      <c r="L38" s="52" t="s">
        <v>121</v>
      </c>
      <c r="M38" s="52">
        <v>1</v>
      </c>
      <c r="N38" s="52">
        <v>563</v>
      </c>
      <c r="O38" s="52">
        <v>2078</v>
      </c>
      <c r="P38" s="33">
        <v>220</v>
      </c>
      <c r="Q38" s="52">
        <f t="shared" si="19"/>
        <v>50</v>
      </c>
      <c r="R38" s="52"/>
      <c r="S38" s="52"/>
      <c r="T38" s="52"/>
      <c r="U38" s="52"/>
      <c r="V38" s="52"/>
      <c r="W38" s="52"/>
      <c r="X38" s="52"/>
      <c r="Y38" s="52">
        <v>50</v>
      </c>
      <c r="Z38" s="52"/>
      <c r="AA38" s="52"/>
      <c r="AB38" s="52"/>
      <c r="AC38" s="52"/>
      <c r="AD38" s="52" t="s">
        <v>220</v>
      </c>
      <c r="AE38" s="52" t="s">
        <v>221</v>
      </c>
      <c r="AF38" s="52" t="s">
        <v>62</v>
      </c>
      <c r="AG38" s="35" t="s">
        <v>63</v>
      </c>
      <c r="AH38" s="35" t="s">
        <v>64</v>
      </c>
      <c r="AI38" s="67" t="s">
        <v>222</v>
      </c>
      <c r="AJ38" s="66" t="s">
        <v>205</v>
      </c>
      <c r="AK38" s="68" t="s">
        <v>194</v>
      </c>
      <c r="AL38" s="68" t="s">
        <v>195</v>
      </c>
      <c r="AM38" s="67" t="s">
        <v>69</v>
      </c>
    </row>
    <row r="39" s="5" customFormat="1" ht="129" customHeight="1" spans="1:39">
      <c r="A39" s="33">
        <f>SUBTOTAL(103,$D$11:D39)</f>
        <v>21</v>
      </c>
      <c r="B39" s="39" t="s">
        <v>223</v>
      </c>
      <c r="C39" s="43"/>
      <c r="D39" s="37" t="s">
        <v>224</v>
      </c>
      <c r="E39" s="37" t="s">
        <v>47</v>
      </c>
      <c r="F39" s="37" t="s">
        <v>217</v>
      </c>
      <c r="G39" s="40" t="s">
        <v>55</v>
      </c>
      <c r="H39" s="37" t="s">
        <v>225</v>
      </c>
      <c r="I39" s="40" t="s">
        <v>200</v>
      </c>
      <c r="J39" s="37" t="s">
        <v>226</v>
      </c>
      <c r="K39" s="52">
        <v>2</v>
      </c>
      <c r="L39" s="52" t="s">
        <v>121</v>
      </c>
      <c r="M39" s="52">
        <v>1</v>
      </c>
      <c r="N39" s="52">
        <v>689</v>
      </c>
      <c r="O39" s="52">
        <v>2632</v>
      </c>
      <c r="P39" s="33">
        <v>200</v>
      </c>
      <c r="Q39" s="52">
        <f t="shared" si="19"/>
        <v>40</v>
      </c>
      <c r="R39" s="52"/>
      <c r="S39" s="52"/>
      <c r="T39" s="52"/>
      <c r="U39" s="52"/>
      <c r="V39" s="52"/>
      <c r="W39" s="52"/>
      <c r="X39" s="52"/>
      <c r="Y39" s="52">
        <v>40</v>
      </c>
      <c r="Z39" s="52"/>
      <c r="AA39" s="52"/>
      <c r="AB39" s="52"/>
      <c r="AC39" s="52"/>
      <c r="AD39" s="52" t="s">
        <v>227</v>
      </c>
      <c r="AE39" s="52" t="s">
        <v>228</v>
      </c>
      <c r="AF39" s="52" t="s">
        <v>62</v>
      </c>
      <c r="AG39" s="35" t="s">
        <v>63</v>
      </c>
      <c r="AH39" s="35" t="s">
        <v>64</v>
      </c>
      <c r="AI39" s="67" t="s">
        <v>229</v>
      </c>
      <c r="AJ39" s="66" t="s">
        <v>205</v>
      </c>
      <c r="AK39" s="68" t="s">
        <v>194</v>
      </c>
      <c r="AL39" s="68" t="s">
        <v>195</v>
      </c>
      <c r="AM39" s="67" t="s">
        <v>69</v>
      </c>
    </row>
    <row r="40" s="5" customFormat="1" ht="129" customHeight="1" spans="1:39">
      <c r="A40" s="33">
        <f>SUBTOTAL(103,$D$11:D40)</f>
        <v>22</v>
      </c>
      <c r="B40" s="39" t="s">
        <v>230</v>
      </c>
      <c r="C40" s="37">
        <v>2026</v>
      </c>
      <c r="D40" s="37" t="s">
        <v>231</v>
      </c>
      <c r="E40" s="37" t="s">
        <v>107</v>
      </c>
      <c r="F40" s="37" t="s">
        <v>217</v>
      </c>
      <c r="G40" s="40" t="s">
        <v>55</v>
      </c>
      <c r="H40" s="37" t="s">
        <v>128</v>
      </c>
      <c r="I40" s="40" t="s">
        <v>119</v>
      </c>
      <c r="J40" s="37" t="s">
        <v>232</v>
      </c>
      <c r="K40" s="52">
        <v>10</v>
      </c>
      <c r="L40" s="52" t="s">
        <v>121</v>
      </c>
      <c r="M40" s="52">
        <v>1</v>
      </c>
      <c r="N40" s="52">
        <v>100</v>
      </c>
      <c r="O40" s="52">
        <v>784</v>
      </c>
      <c r="P40" s="33">
        <v>800</v>
      </c>
      <c r="Q40" s="52">
        <f t="shared" si="19"/>
        <v>800</v>
      </c>
      <c r="R40" s="52"/>
      <c r="S40" s="52">
        <v>800</v>
      </c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 t="s">
        <v>130</v>
      </c>
      <c r="AE40" s="52" t="s">
        <v>233</v>
      </c>
      <c r="AF40" s="52" t="s">
        <v>62</v>
      </c>
      <c r="AG40" s="35" t="s">
        <v>63</v>
      </c>
      <c r="AH40" s="35" t="s">
        <v>64</v>
      </c>
      <c r="AI40" s="67" t="s">
        <v>234</v>
      </c>
      <c r="AJ40" s="66" t="s">
        <v>235</v>
      </c>
      <c r="AK40" s="68" t="s">
        <v>236</v>
      </c>
      <c r="AL40" s="68" t="s">
        <v>237</v>
      </c>
      <c r="AM40" s="67" t="s">
        <v>69</v>
      </c>
    </row>
    <row r="41" s="5" customFormat="1" ht="30" customHeight="1" spans="1:39">
      <c r="A41" s="38" t="s">
        <v>50</v>
      </c>
      <c r="B41" s="31" t="s">
        <v>238</v>
      </c>
      <c r="C41" s="32"/>
      <c r="D41" s="32"/>
      <c r="E41" s="32"/>
      <c r="F41" s="32"/>
      <c r="G41" s="32"/>
      <c r="H41" s="32"/>
      <c r="I41" s="32"/>
      <c r="J41" s="48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8"/>
      <c r="AE41" s="58"/>
      <c r="AF41" s="58"/>
      <c r="AG41" s="58"/>
      <c r="AH41" s="58"/>
      <c r="AI41" s="58"/>
      <c r="AJ41" s="65"/>
      <c r="AK41" s="58"/>
      <c r="AL41" s="58"/>
      <c r="AM41" s="58"/>
    </row>
    <row r="42" s="5" customFormat="1" ht="30" customHeight="1" spans="1:39">
      <c r="A42" s="38" t="s">
        <v>50</v>
      </c>
      <c r="B42" s="31" t="s">
        <v>239</v>
      </c>
      <c r="C42" s="32"/>
      <c r="D42" s="32"/>
      <c r="E42" s="32"/>
      <c r="F42" s="32"/>
      <c r="G42" s="32"/>
      <c r="H42" s="32"/>
      <c r="I42" s="32"/>
      <c r="J42" s="48"/>
      <c r="K42" s="51">
        <f>SUM(K43:K43)</f>
        <v>36000</v>
      </c>
      <c r="L42" s="51"/>
      <c r="M42" s="51">
        <f>SUM(M43)</f>
        <v>1</v>
      </c>
      <c r="N42" s="51">
        <f t="shared" ref="N42:AC42" si="20">SUM(N43:N43)</f>
        <v>1996</v>
      </c>
      <c r="O42" s="51">
        <f t="shared" si="20"/>
        <v>7584</v>
      </c>
      <c r="P42" s="51">
        <f t="shared" si="20"/>
        <v>1427.232</v>
      </c>
      <c r="Q42" s="51">
        <f t="shared" si="20"/>
        <v>1427.232</v>
      </c>
      <c r="R42" s="51"/>
      <c r="S42" s="51">
        <f t="shared" si="20"/>
        <v>1427.232</v>
      </c>
      <c r="T42" s="51">
        <f t="shared" si="20"/>
        <v>0</v>
      </c>
      <c r="U42" s="51">
        <f t="shared" si="20"/>
        <v>0</v>
      </c>
      <c r="V42" s="51">
        <f t="shared" si="20"/>
        <v>0</v>
      </c>
      <c r="W42" s="51">
        <f t="shared" si="20"/>
        <v>0</v>
      </c>
      <c r="X42" s="51">
        <f t="shared" si="20"/>
        <v>0</v>
      </c>
      <c r="Y42" s="51">
        <f t="shared" si="20"/>
        <v>0</v>
      </c>
      <c r="Z42" s="51">
        <f t="shared" si="20"/>
        <v>0</v>
      </c>
      <c r="AA42" s="51">
        <f t="shared" si="20"/>
        <v>0</v>
      </c>
      <c r="AB42" s="51">
        <f t="shared" si="20"/>
        <v>0</v>
      </c>
      <c r="AC42" s="51">
        <f t="shared" si="20"/>
        <v>0</v>
      </c>
      <c r="AD42" s="58"/>
      <c r="AE42" s="58"/>
      <c r="AF42" s="58"/>
      <c r="AG42" s="58"/>
      <c r="AH42" s="58"/>
      <c r="AI42" s="58"/>
      <c r="AJ42" s="65"/>
      <c r="AK42" s="58"/>
      <c r="AL42" s="58"/>
      <c r="AM42" s="58"/>
    </row>
    <row r="43" s="6" customFormat="1" ht="161" customHeight="1" spans="1:39">
      <c r="A43" s="33">
        <f>SUBTOTAL(103,$D$11:D43)</f>
        <v>23</v>
      </c>
      <c r="B43" s="39" t="s">
        <v>240</v>
      </c>
      <c r="C43" s="37">
        <v>2026</v>
      </c>
      <c r="D43" s="37" t="s">
        <v>241</v>
      </c>
      <c r="E43" s="37" t="s">
        <v>107</v>
      </c>
      <c r="F43" s="37" t="s">
        <v>239</v>
      </c>
      <c r="G43" s="36" t="s">
        <v>55</v>
      </c>
      <c r="H43" s="35" t="s">
        <v>242</v>
      </c>
      <c r="I43" s="37" t="s">
        <v>119</v>
      </c>
      <c r="J43" s="37" t="s">
        <v>243</v>
      </c>
      <c r="K43" s="35">
        <v>36000</v>
      </c>
      <c r="L43" s="35" t="s">
        <v>85</v>
      </c>
      <c r="M43" s="35">
        <v>1</v>
      </c>
      <c r="N43" s="35">
        <v>1996</v>
      </c>
      <c r="O43" s="35">
        <v>7584</v>
      </c>
      <c r="P43" s="33">
        <v>1427.232</v>
      </c>
      <c r="Q43" s="35">
        <f>S43+T43+U43+V43+W43+X43+Y43+Z43</f>
        <v>1427.232</v>
      </c>
      <c r="R43" s="35"/>
      <c r="S43" s="35">
        <v>1427.232</v>
      </c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 t="s">
        <v>244</v>
      </c>
      <c r="AE43" s="35" t="s">
        <v>245</v>
      </c>
      <c r="AF43" s="35" t="s">
        <v>246</v>
      </c>
      <c r="AG43" s="35" t="s">
        <v>247</v>
      </c>
      <c r="AH43" s="35" t="s">
        <v>64</v>
      </c>
      <c r="AI43" s="69" t="s">
        <v>248</v>
      </c>
      <c r="AJ43" s="44" t="s">
        <v>249</v>
      </c>
      <c r="AK43" s="69" t="s">
        <v>67</v>
      </c>
      <c r="AL43" s="69" t="s">
        <v>68</v>
      </c>
      <c r="AM43" s="70" t="s">
        <v>69</v>
      </c>
    </row>
    <row r="44" s="6" customFormat="1" ht="30" customHeight="1" spans="1:39">
      <c r="A44" s="38" t="s">
        <v>50</v>
      </c>
      <c r="B44" s="31" t="s">
        <v>250</v>
      </c>
      <c r="C44" s="32"/>
      <c r="D44" s="32"/>
      <c r="E44" s="32"/>
      <c r="F44" s="32"/>
      <c r="G44" s="32"/>
      <c r="H44" s="32"/>
      <c r="I44" s="32"/>
      <c r="J44" s="48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60"/>
      <c r="AE44" s="60"/>
      <c r="AF44" s="60"/>
      <c r="AG44" s="60"/>
      <c r="AH44" s="60"/>
      <c r="AI44" s="60"/>
      <c r="AJ44" s="71"/>
      <c r="AK44" s="60"/>
      <c r="AL44" s="60"/>
      <c r="AM44" s="60"/>
    </row>
    <row r="45" s="6" customFormat="1" ht="30" customHeight="1" spans="1:39">
      <c r="A45" s="38" t="s">
        <v>50</v>
      </c>
      <c r="B45" s="31" t="s">
        <v>251</v>
      </c>
      <c r="C45" s="32"/>
      <c r="D45" s="32"/>
      <c r="E45" s="32"/>
      <c r="F45" s="32"/>
      <c r="G45" s="32"/>
      <c r="H45" s="32"/>
      <c r="I45" s="32"/>
      <c r="J45" s="48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60"/>
      <c r="AE45" s="60"/>
      <c r="AF45" s="60"/>
      <c r="AG45" s="60"/>
      <c r="AH45" s="60"/>
      <c r="AI45" s="60"/>
      <c r="AJ45" s="71"/>
      <c r="AK45" s="60"/>
      <c r="AL45" s="60"/>
      <c r="AM45" s="60"/>
    </row>
    <row r="46" s="6" customFormat="1" ht="30" customHeight="1" spans="1:39">
      <c r="A46" s="38" t="s">
        <v>48</v>
      </c>
      <c r="B46" s="31" t="s">
        <v>252</v>
      </c>
      <c r="C46" s="32"/>
      <c r="D46" s="32"/>
      <c r="E46" s="32"/>
      <c r="F46" s="32"/>
      <c r="G46" s="32"/>
      <c r="H46" s="32"/>
      <c r="I46" s="32"/>
      <c r="J46" s="48"/>
      <c r="K46" s="53">
        <f t="shared" ref="K46:Q46" si="21">K47+K48+K52+K53</f>
        <v>3</v>
      </c>
      <c r="L46" s="53"/>
      <c r="M46" s="53">
        <f t="shared" si="21"/>
        <v>3</v>
      </c>
      <c r="N46" s="53">
        <f t="shared" si="21"/>
        <v>428</v>
      </c>
      <c r="O46" s="53">
        <f t="shared" si="21"/>
        <v>1700</v>
      </c>
      <c r="P46" s="53">
        <f t="shared" si="21"/>
        <v>1195</v>
      </c>
      <c r="Q46" s="53">
        <f t="shared" si="21"/>
        <v>595</v>
      </c>
      <c r="R46" s="53"/>
      <c r="S46" s="53">
        <f t="shared" ref="S46:AC46" si="22">S47+S48+S52+S53</f>
        <v>595</v>
      </c>
      <c r="T46" s="53">
        <f t="shared" si="22"/>
        <v>0</v>
      </c>
      <c r="U46" s="53">
        <f t="shared" si="22"/>
        <v>0</v>
      </c>
      <c r="V46" s="53">
        <f t="shared" si="22"/>
        <v>0</v>
      </c>
      <c r="W46" s="53">
        <f t="shared" si="22"/>
        <v>0</v>
      </c>
      <c r="X46" s="53">
        <f t="shared" si="22"/>
        <v>0</v>
      </c>
      <c r="Y46" s="53">
        <f t="shared" si="22"/>
        <v>0</v>
      </c>
      <c r="Z46" s="53">
        <f t="shared" si="22"/>
        <v>0</v>
      </c>
      <c r="AA46" s="53">
        <f t="shared" si="22"/>
        <v>0</v>
      </c>
      <c r="AB46" s="53">
        <f t="shared" si="22"/>
        <v>0</v>
      </c>
      <c r="AC46" s="53">
        <f t="shared" si="22"/>
        <v>0</v>
      </c>
      <c r="AD46" s="60"/>
      <c r="AE46" s="60"/>
      <c r="AF46" s="60"/>
      <c r="AG46" s="60"/>
      <c r="AH46" s="60"/>
      <c r="AI46" s="60"/>
      <c r="AJ46" s="71"/>
      <c r="AK46" s="60"/>
      <c r="AL46" s="60"/>
      <c r="AM46" s="60"/>
    </row>
    <row r="47" s="6" customFormat="1" ht="30" customHeight="1" spans="1:39">
      <c r="A47" s="38" t="s">
        <v>50</v>
      </c>
      <c r="B47" s="28" t="s">
        <v>253</v>
      </c>
      <c r="C47" s="28"/>
      <c r="D47" s="28"/>
      <c r="E47" s="28"/>
      <c r="F47" s="28"/>
      <c r="G47" s="28"/>
      <c r="H47" s="28"/>
      <c r="I47" s="28"/>
      <c r="J47" s="28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60"/>
      <c r="AE47" s="60"/>
      <c r="AF47" s="60"/>
      <c r="AG47" s="60"/>
      <c r="AH47" s="60"/>
      <c r="AI47" s="60"/>
      <c r="AJ47" s="71"/>
      <c r="AK47" s="60"/>
      <c r="AL47" s="60"/>
      <c r="AM47" s="60"/>
    </row>
    <row r="48" s="6" customFormat="1" ht="30" customHeight="1" spans="1:39">
      <c r="A48" s="38" t="s">
        <v>50</v>
      </c>
      <c r="B48" s="28" t="s">
        <v>254</v>
      </c>
      <c r="C48" s="28"/>
      <c r="D48" s="28"/>
      <c r="E48" s="28"/>
      <c r="F48" s="28"/>
      <c r="G48" s="28"/>
      <c r="H48" s="28"/>
      <c r="I48" s="28"/>
      <c r="J48" s="28"/>
      <c r="K48" s="53">
        <f t="shared" ref="K48:Q48" si="23">SUM(K49:K51)</f>
        <v>3</v>
      </c>
      <c r="L48" s="53"/>
      <c r="M48" s="53">
        <f>SUM(M49:M51)</f>
        <v>3</v>
      </c>
      <c r="N48" s="53">
        <f t="shared" si="23"/>
        <v>428</v>
      </c>
      <c r="O48" s="53">
        <f t="shared" si="23"/>
        <v>1700</v>
      </c>
      <c r="P48" s="53">
        <f t="shared" si="23"/>
        <v>1195</v>
      </c>
      <c r="Q48" s="53">
        <f t="shared" si="23"/>
        <v>595</v>
      </c>
      <c r="R48" s="53"/>
      <c r="S48" s="53">
        <f t="shared" ref="S48:AC48" si="24">SUM(S49:S51)</f>
        <v>595</v>
      </c>
      <c r="T48" s="53">
        <f t="shared" si="24"/>
        <v>0</v>
      </c>
      <c r="U48" s="53">
        <f t="shared" si="24"/>
        <v>0</v>
      </c>
      <c r="V48" s="53">
        <f t="shared" si="24"/>
        <v>0</v>
      </c>
      <c r="W48" s="53">
        <f t="shared" si="24"/>
        <v>0</v>
      </c>
      <c r="X48" s="53">
        <f t="shared" si="24"/>
        <v>0</v>
      </c>
      <c r="Y48" s="53">
        <f t="shared" si="24"/>
        <v>0</v>
      </c>
      <c r="Z48" s="53">
        <f t="shared" si="24"/>
        <v>0</v>
      </c>
      <c r="AA48" s="53">
        <f t="shared" si="24"/>
        <v>0</v>
      </c>
      <c r="AB48" s="53">
        <f t="shared" si="24"/>
        <v>0</v>
      </c>
      <c r="AC48" s="53">
        <f t="shared" si="24"/>
        <v>0</v>
      </c>
      <c r="AD48" s="60"/>
      <c r="AE48" s="60"/>
      <c r="AF48" s="60"/>
      <c r="AG48" s="60"/>
      <c r="AH48" s="60"/>
      <c r="AI48" s="60"/>
      <c r="AJ48" s="71"/>
      <c r="AK48" s="60"/>
      <c r="AL48" s="60"/>
      <c r="AM48" s="60"/>
    </row>
    <row r="49" s="4" customFormat="1" ht="221" customHeight="1" spans="1:39">
      <c r="A49" s="33">
        <f>SUBTOTAL(103,$D$11:D49)</f>
        <v>24</v>
      </c>
      <c r="B49" s="34" t="s">
        <v>255</v>
      </c>
      <c r="C49" s="35">
        <v>2026</v>
      </c>
      <c r="D49" s="44" t="s">
        <v>256</v>
      </c>
      <c r="E49" s="36" t="s">
        <v>252</v>
      </c>
      <c r="F49" s="36" t="s">
        <v>253</v>
      </c>
      <c r="G49" s="37" t="s">
        <v>55</v>
      </c>
      <c r="H49" s="36" t="s">
        <v>257</v>
      </c>
      <c r="I49" s="37" t="s">
        <v>119</v>
      </c>
      <c r="J49" s="44" t="s">
        <v>258</v>
      </c>
      <c r="K49" s="35">
        <v>1</v>
      </c>
      <c r="L49" s="35" t="s">
        <v>259</v>
      </c>
      <c r="M49" s="35">
        <v>1</v>
      </c>
      <c r="N49" s="35">
        <v>270</v>
      </c>
      <c r="O49" s="42">
        <v>1020</v>
      </c>
      <c r="P49" s="35">
        <v>600</v>
      </c>
      <c r="Q49" s="35">
        <f>S49+T49+U49+V49+W49+X49+Y49+Z49</f>
        <v>0</v>
      </c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42" t="s">
        <v>202</v>
      </c>
      <c r="AE49" s="42" t="s">
        <v>260</v>
      </c>
      <c r="AF49" s="42" t="s">
        <v>62</v>
      </c>
      <c r="AG49" s="42" t="s">
        <v>63</v>
      </c>
      <c r="AH49" s="42" t="s">
        <v>64</v>
      </c>
      <c r="AI49" s="64" t="s">
        <v>261</v>
      </c>
      <c r="AJ49" s="44" t="s">
        <v>262</v>
      </c>
      <c r="AK49" s="35" t="s">
        <v>67</v>
      </c>
      <c r="AL49" s="35" t="s">
        <v>68</v>
      </c>
      <c r="AM49" s="35" t="s">
        <v>69</v>
      </c>
    </row>
    <row r="50" s="4" customFormat="1" ht="145" customHeight="1" spans="1:39">
      <c r="A50" s="33">
        <f>SUBTOTAL(103,$D$11:D50)</f>
        <v>25</v>
      </c>
      <c r="B50" s="34" t="s">
        <v>263</v>
      </c>
      <c r="C50" s="35">
        <v>2026</v>
      </c>
      <c r="D50" s="36" t="s">
        <v>264</v>
      </c>
      <c r="E50" s="36" t="s">
        <v>252</v>
      </c>
      <c r="F50" s="36" t="s">
        <v>254</v>
      </c>
      <c r="G50" s="37" t="s">
        <v>55</v>
      </c>
      <c r="H50" s="36" t="s">
        <v>265</v>
      </c>
      <c r="I50" s="37" t="s">
        <v>119</v>
      </c>
      <c r="J50" s="36" t="s">
        <v>266</v>
      </c>
      <c r="K50" s="35">
        <v>1</v>
      </c>
      <c r="L50" s="35" t="s">
        <v>121</v>
      </c>
      <c r="M50" s="35">
        <v>1</v>
      </c>
      <c r="N50" s="35">
        <v>38</v>
      </c>
      <c r="O50" s="42">
        <v>145</v>
      </c>
      <c r="P50" s="35">
        <v>395</v>
      </c>
      <c r="Q50" s="35">
        <f>S50+T50+U50+V50+W50+X50+Y50+Z50</f>
        <v>395</v>
      </c>
      <c r="R50" s="35"/>
      <c r="S50" s="35">
        <v>395</v>
      </c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 t="s">
        <v>166</v>
      </c>
      <c r="AE50" s="52" t="s">
        <v>167</v>
      </c>
      <c r="AF50" s="35" t="s">
        <v>267</v>
      </c>
      <c r="AG50" s="35" t="s">
        <v>268</v>
      </c>
      <c r="AH50" s="35" t="s">
        <v>93</v>
      </c>
      <c r="AI50" s="64" t="s">
        <v>269</v>
      </c>
      <c r="AJ50" s="36" t="s">
        <v>270</v>
      </c>
      <c r="AK50" s="35" t="s">
        <v>236</v>
      </c>
      <c r="AL50" s="35" t="s">
        <v>68</v>
      </c>
      <c r="AM50" s="35" t="s">
        <v>69</v>
      </c>
    </row>
    <row r="51" s="4" customFormat="1" ht="140" customHeight="1" spans="1:39">
      <c r="A51" s="33">
        <f>SUBTOTAL(103,$D$11:D51)</f>
        <v>26</v>
      </c>
      <c r="B51" s="34" t="s">
        <v>271</v>
      </c>
      <c r="C51" s="35">
        <v>2026</v>
      </c>
      <c r="D51" s="36" t="s">
        <v>272</v>
      </c>
      <c r="E51" s="36" t="s">
        <v>252</v>
      </c>
      <c r="F51" s="36" t="s">
        <v>254</v>
      </c>
      <c r="G51" s="37" t="s">
        <v>55</v>
      </c>
      <c r="H51" s="36" t="s">
        <v>273</v>
      </c>
      <c r="I51" s="37" t="s">
        <v>119</v>
      </c>
      <c r="J51" s="44" t="s">
        <v>274</v>
      </c>
      <c r="K51" s="35">
        <v>1</v>
      </c>
      <c r="L51" s="35" t="s">
        <v>121</v>
      </c>
      <c r="M51" s="35">
        <v>1</v>
      </c>
      <c r="N51" s="35">
        <v>120</v>
      </c>
      <c r="O51" s="42">
        <v>535</v>
      </c>
      <c r="P51" s="35">
        <v>200</v>
      </c>
      <c r="Q51" s="35">
        <f>S51+T51+U51+V51+W51+X51+Y51+Z51</f>
        <v>200</v>
      </c>
      <c r="R51" s="35"/>
      <c r="S51" s="35">
        <v>200</v>
      </c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 t="s">
        <v>211</v>
      </c>
      <c r="AE51" s="42" t="s">
        <v>212</v>
      </c>
      <c r="AF51" s="35" t="s">
        <v>267</v>
      </c>
      <c r="AG51" s="35" t="s">
        <v>268</v>
      </c>
      <c r="AH51" s="35" t="s">
        <v>93</v>
      </c>
      <c r="AI51" s="72" t="s">
        <v>275</v>
      </c>
      <c r="AJ51" s="44" t="s">
        <v>276</v>
      </c>
      <c r="AK51" s="35" t="s">
        <v>67</v>
      </c>
      <c r="AL51" s="35" t="s">
        <v>68</v>
      </c>
      <c r="AM51" s="35" t="s">
        <v>69</v>
      </c>
    </row>
    <row r="52" s="6" customFormat="1" ht="30" customHeight="1" spans="1:39">
      <c r="A52" s="38" t="s">
        <v>50</v>
      </c>
      <c r="B52" s="28" t="s">
        <v>277</v>
      </c>
      <c r="C52" s="28"/>
      <c r="D52" s="28"/>
      <c r="E52" s="28"/>
      <c r="F52" s="28"/>
      <c r="G52" s="28"/>
      <c r="H52" s="28"/>
      <c r="I52" s="28"/>
      <c r="J52" s="28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60"/>
      <c r="AF52" s="53"/>
      <c r="AG52" s="60"/>
      <c r="AH52" s="60"/>
      <c r="AI52" s="53"/>
      <c r="AJ52" s="71"/>
      <c r="AK52" s="53"/>
      <c r="AL52" s="53"/>
      <c r="AM52" s="53"/>
    </row>
    <row r="53" s="5" customFormat="1" ht="30" customHeight="1" spans="1:39">
      <c r="A53" s="38" t="s">
        <v>50</v>
      </c>
      <c r="B53" s="28" t="s">
        <v>278</v>
      </c>
      <c r="C53" s="28"/>
      <c r="D53" s="28"/>
      <c r="E53" s="28"/>
      <c r="F53" s="28"/>
      <c r="G53" s="28"/>
      <c r="H53" s="28"/>
      <c r="I53" s="28"/>
      <c r="J53" s="28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8"/>
      <c r="AE53" s="58"/>
      <c r="AF53" s="58"/>
      <c r="AG53" s="58"/>
      <c r="AH53" s="58"/>
      <c r="AI53" s="58"/>
      <c r="AJ53" s="65"/>
      <c r="AK53" s="58"/>
      <c r="AL53" s="58"/>
      <c r="AM53" s="58"/>
    </row>
    <row r="54" s="5" customFormat="1" ht="30" customHeight="1" spans="1:39">
      <c r="A54" s="38" t="s">
        <v>48</v>
      </c>
      <c r="B54" s="28" t="s">
        <v>279</v>
      </c>
      <c r="C54" s="28"/>
      <c r="D54" s="28"/>
      <c r="E54" s="28"/>
      <c r="F54" s="28"/>
      <c r="G54" s="28"/>
      <c r="H54" s="28"/>
      <c r="I54" s="28"/>
      <c r="J54" s="28"/>
      <c r="K54" s="51">
        <f t="shared" ref="K54:Q54" si="25">K55+K62+K63</f>
        <v>32.98</v>
      </c>
      <c r="L54" s="51"/>
      <c r="M54" s="51">
        <f t="shared" si="25"/>
        <v>6</v>
      </c>
      <c r="N54" s="51">
        <f t="shared" si="25"/>
        <v>1058</v>
      </c>
      <c r="O54" s="51">
        <f t="shared" si="25"/>
        <v>2623</v>
      </c>
      <c r="P54" s="51">
        <f t="shared" si="25"/>
        <v>1850</v>
      </c>
      <c r="Q54" s="51">
        <f t="shared" si="25"/>
        <v>1815</v>
      </c>
      <c r="R54" s="51"/>
      <c r="S54" s="51">
        <f t="shared" ref="S54:AC54" si="26">S55+S62+S63</f>
        <v>370</v>
      </c>
      <c r="T54" s="51">
        <f t="shared" si="26"/>
        <v>775</v>
      </c>
      <c r="U54" s="51">
        <f t="shared" si="26"/>
        <v>609</v>
      </c>
      <c r="V54" s="51">
        <f t="shared" si="26"/>
        <v>0</v>
      </c>
      <c r="W54" s="51">
        <f t="shared" si="26"/>
        <v>0</v>
      </c>
      <c r="X54" s="51">
        <f t="shared" si="26"/>
        <v>0</v>
      </c>
      <c r="Y54" s="51">
        <f t="shared" si="26"/>
        <v>0</v>
      </c>
      <c r="Z54" s="51">
        <f t="shared" si="26"/>
        <v>61</v>
      </c>
      <c r="AA54" s="51">
        <f t="shared" si="26"/>
        <v>0</v>
      </c>
      <c r="AB54" s="51">
        <f t="shared" si="26"/>
        <v>0</v>
      </c>
      <c r="AC54" s="51">
        <f t="shared" si="26"/>
        <v>0</v>
      </c>
      <c r="AD54" s="58"/>
      <c r="AE54" s="58"/>
      <c r="AF54" s="58"/>
      <c r="AG54" s="58"/>
      <c r="AH54" s="58"/>
      <c r="AI54" s="58"/>
      <c r="AJ54" s="65"/>
      <c r="AK54" s="58"/>
      <c r="AL54" s="58"/>
      <c r="AM54" s="58"/>
    </row>
    <row r="55" s="5" customFormat="1" ht="30" customHeight="1" spans="1:39">
      <c r="A55" s="38" t="s">
        <v>50</v>
      </c>
      <c r="B55" s="28" t="s">
        <v>280</v>
      </c>
      <c r="C55" s="28"/>
      <c r="D55" s="28"/>
      <c r="E55" s="28"/>
      <c r="F55" s="28"/>
      <c r="G55" s="28"/>
      <c r="H55" s="28"/>
      <c r="I55" s="28"/>
      <c r="J55" s="28"/>
      <c r="K55" s="51">
        <f>SUM(K56:K60)</f>
        <v>32.98</v>
      </c>
      <c r="L55" s="51"/>
      <c r="M55" s="51">
        <f>SUM(M56:M61)</f>
        <v>6</v>
      </c>
      <c r="N55" s="51">
        <f>SUM(N56:N60)</f>
        <v>1058</v>
      </c>
      <c r="O55" s="51">
        <f>SUM(O56:O60)</f>
        <v>2623</v>
      </c>
      <c r="P55" s="51">
        <f>SUM(P56:P61)</f>
        <v>1850</v>
      </c>
      <c r="Q55" s="51">
        <f>SUM(Q56:Q61)</f>
        <v>1815</v>
      </c>
      <c r="R55" s="51"/>
      <c r="S55" s="51">
        <f>SUM(S56:S61)</f>
        <v>370</v>
      </c>
      <c r="T55" s="51">
        <f t="shared" ref="T55:AC55" si="27">SUM(T56:T60)</f>
        <v>775</v>
      </c>
      <c r="U55" s="51">
        <f t="shared" si="27"/>
        <v>609</v>
      </c>
      <c r="V55" s="51">
        <f t="shared" si="27"/>
        <v>0</v>
      </c>
      <c r="W55" s="51">
        <f t="shared" si="27"/>
        <v>0</v>
      </c>
      <c r="X55" s="51">
        <f t="shared" si="27"/>
        <v>0</v>
      </c>
      <c r="Y55" s="51">
        <f t="shared" si="27"/>
        <v>0</v>
      </c>
      <c r="Z55" s="51">
        <f t="shared" si="27"/>
        <v>61</v>
      </c>
      <c r="AA55" s="51">
        <f t="shared" si="27"/>
        <v>0</v>
      </c>
      <c r="AB55" s="51">
        <f t="shared" si="27"/>
        <v>0</v>
      </c>
      <c r="AC55" s="51">
        <f t="shared" si="27"/>
        <v>0</v>
      </c>
      <c r="AD55" s="58"/>
      <c r="AE55" s="58"/>
      <c r="AF55" s="58"/>
      <c r="AG55" s="58"/>
      <c r="AH55" s="58"/>
      <c r="AI55" s="58"/>
      <c r="AJ55" s="65"/>
      <c r="AK55" s="58"/>
      <c r="AL55" s="58"/>
      <c r="AM55" s="58"/>
    </row>
    <row r="56" s="5" customFormat="1" ht="100" customHeight="1" spans="1:39">
      <c r="A56" s="33">
        <f>SUBTOTAL(103,$D$11:D56)</f>
        <v>27</v>
      </c>
      <c r="B56" s="45" t="s">
        <v>281</v>
      </c>
      <c r="C56" s="46">
        <v>2026</v>
      </c>
      <c r="D56" s="37" t="s">
        <v>282</v>
      </c>
      <c r="E56" s="37" t="s">
        <v>279</v>
      </c>
      <c r="F56" s="37" t="s">
        <v>280</v>
      </c>
      <c r="G56" s="40" t="s">
        <v>55</v>
      </c>
      <c r="H56" s="37" t="s">
        <v>283</v>
      </c>
      <c r="I56" s="40" t="s">
        <v>119</v>
      </c>
      <c r="J56" s="37" t="s">
        <v>284</v>
      </c>
      <c r="K56" s="33">
        <v>3.9</v>
      </c>
      <c r="L56" s="33" t="s">
        <v>285</v>
      </c>
      <c r="M56" s="33">
        <v>1</v>
      </c>
      <c r="N56" s="52">
        <v>512</v>
      </c>
      <c r="O56" s="52">
        <v>150</v>
      </c>
      <c r="P56" s="52">
        <v>390</v>
      </c>
      <c r="Q56" s="52">
        <f>S56+T56+U56+V56+W56+X56+Y56+Z56</f>
        <v>390</v>
      </c>
      <c r="R56" s="52"/>
      <c r="S56" s="52"/>
      <c r="T56" s="52">
        <v>70</v>
      </c>
      <c r="U56" s="52">
        <v>300</v>
      </c>
      <c r="V56" s="52"/>
      <c r="W56" s="52"/>
      <c r="X56" s="52"/>
      <c r="Y56" s="52"/>
      <c r="Z56" s="52">
        <v>20</v>
      </c>
      <c r="AA56" s="52"/>
      <c r="AB56" s="52"/>
      <c r="AC56" s="52"/>
      <c r="AD56" s="52" t="s">
        <v>122</v>
      </c>
      <c r="AE56" s="52" t="s">
        <v>123</v>
      </c>
      <c r="AF56" s="52" t="s">
        <v>286</v>
      </c>
      <c r="AG56" s="52" t="s">
        <v>287</v>
      </c>
      <c r="AH56" s="52" t="s">
        <v>93</v>
      </c>
      <c r="AI56" s="67" t="s">
        <v>288</v>
      </c>
      <c r="AJ56" s="66" t="s">
        <v>289</v>
      </c>
      <c r="AK56" s="68" t="s">
        <v>67</v>
      </c>
      <c r="AL56" s="68" t="s">
        <v>68</v>
      </c>
      <c r="AM56" s="67" t="s">
        <v>69</v>
      </c>
    </row>
    <row r="57" s="5" customFormat="1" ht="188" customHeight="1" spans="1:39">
      <c r="A57" s="33">
        <f>SUBTOTAL(103,$D$11:D57)</f>
        <v>28</v>
      </c>
      <c r="B57" s="45" t="s">
        <v>290</v>
      </c>
      <c r="C57" s="46">
        <v>2026</v>
      </c>
      <c r="D57" s="37" t="s">
        <v>291</v>
      </c>
      <c r="E57" s="37" t="s">
        <v>279</v>
      </c>
      <c r="F57" s="37" t="s">
        <v>280</v>
      </c>
      <c r="G57" s="40" t="s">
        <v>55</v>
      </c>
      <c r="H57" s="37" t="s">
        <v>292</v>
      </c>
      <c r="I57" s="40" t="s">
        <v>119</v>
      </c>
      <c r="J57" s="37" t="s">
        <v>293</v>
      </c>
      <c r="K57" s="33">
        <v>3.08</v>
      </c>
      <c r="L57" s="33" t="s">
        <v>285</v>
      </c>
      <c r="M57" s="33">
        <v>1</v>
      </c>
      <c r="N57" s="52">
        <v>100</v>
      </c>
      <c r="O57" s="52">
        <v>350</v>
      </c>
      <c r="P57" s="52">
        <v>300</v>
      </c>
      <c r="Q57" s="52">
        <f>S57+T57+U57+V57+W57+X57+Y57+Z57</f>
        <v>300</v>
      </c>
      <c r="R57" s="52"/>
      <c r="S57" s="52"/>
      <c r="T57" s="52">
        <v>80</v>
      </c>
      <c r="U57" s="52">
        <v>200</v>
      </c>
      <c r="V57" s="52"/>
      <c r="W57" s="52"/>
      <c r="X57" s="52"/>
      <c r="Y57" s="52"/>
      <c r="Z57" s="52">
        <v>20</v>
      </c>
      <c r="AA57" s="52"/>
      <c r="AB57" s="52"/>
      <c r="AC57" s="52"/>
      <c r="AD57" s="52" t="s">
        <v>202</v>
      </c>
      <c r="AE57" s="42" t="s">
        <v>260</v>
      </c>
      <c r="AF57" s="52" t="s">
        <v>286</v>
      </c>
      <c r="AG57" s="52" t="s">
        <v>287</v>
      </c>
      <c r="AH57" s="52" t="s">
        <v>93</v>
      </c>
      <c r="AI57" s="67" t="s">
        <v>294</v>
      </c>
      <c r="AJ57" s="66" t="s">
        <v>295</v>
      </c>
      <c r="AK57" s="68" t="s">
        <v>67</v>
      </c>
      <c r="AL57" s="68" t="s">
        <v>68</v>
      </c>
      <c r="AM57" s="67" t="s">
        <v>69</v>
      </c>
    </row>
    <row r="58" s="5" customFormat="1" ht="100" customHeight="1" spans="1:39">
      <c r="A58" s="33">
        <f>SUBTOTAL(103,$D$11:D58)</f>
        <v>29</v>
      </c>
      <c r="B58" s="45" t="s">
        <v>296</v>
      </c>
      <c r="C58" s="46">
        <v>2026</v>
      </c>
      <c r="D58" s="37" t="s">
        <v>297</v>
      </c>
      <c r="E58" s="37" t="s">
        <v>279</v>
      </c>
      <c r="F58" s="37" t="s">
        <v>280</v>
      </c>
      <c r="G58" s="40" t="s">
        <v>55</v>
      </c>
      <c r="H58" s="37" t="s">
        <v>298</v>
      </c>
      <c r="I58" s="40" t="s">
        <v>119</v>
      </c>
      <c r="J58" s="37" t="s">
        <v>299</v>
      </c>
      <c r="K58" s="33">
        <v>4</v>
      </c>
      <c r="L58" s="33" t="s">
        <v>285</v>
      </c>
      <c r="M58" s="33">
        <v>1</v>
      </c>
      <c r="N58" s="52">
        <v>226</v>
      </c>
      <c r="O58" s="52">
        <v>1023</v>
      </c>
      <c r="P58" s="52">
        <v>390</v>
      </c>
      <c r="Q58" s="52">
        <f>S58+T58+U58+V58+W58+X58+Y58+Z58</f>
        <v>390</v>
      </c>
      <c r="R58" s="52"/>
      <c r="S58" s="52"/>
      <c r="T58" s="52">
        <v>260</v>
      </c>
      <c r="U58" s="52">
        <v>109</v>
      </c>
      <c r="V58" s="52"/>
      <c r="W58" s="52"/>
      <c r="X58" s="52"/>
      <c r="Y58" s="52"/>
      <c r="Z58" s="52">
        <v>21</v>
      </c>
      <c r="AA58" s="52"/>
      <c r="AB58" s="52"/>
      <c r="AC58" s="52"/>
      <c r="AD58" s="52" t="s">
        <v>211</v>
      </c>
      <c r="AE58" s="52" t="s">
        <v>212</v>
      </c>
      <c r="AF58" s="52" t="s">
        <v>286</v>
      </c>
      <c r="AG58" s="52" t="s">
        <v>287</v>
      </c>
      <c r="AH58" s="52" t="s">
        <v>93</v>
      </c>
      <c r="AI58" s="67" t="s">
        <v>300</v>
      </c>
      <c r="AJ58" s="66" t="s">
        <v>295</v>
      </c>
      <c r="AK58" s="68" t="s">
        <v>67</v>
      </c>
      <c r="AL58" s="68" t="s">
        <v>68</v>
      </c>
      <c r="AM58" s="67" t="s">
        <v>69</v>
      </c>
    </row>
    <row r="59" s="5" customFormat="1" ht="121" customHeight="1" spans="1:39">
      <c r="A59" s="33">
        <f>SUBTOTAL(103,$D$11:D59)</f>
        <v>30</v>
      </c>
      <c r="B59" s="45" t="s">
        <v>301</v>
      </c>
      <c r="C59" s="46">
        <v>2026</v>
      </c>
      <c r="D59" s="37" t="s">
        <v>302</v>
      </c>
      <c r="E59" s="37" t="s">
        <v>279</v>
      </c>
      <c r="F59" s="37" t="s">
        <v>280</v>
      </c>
      <c r="G59" s="40" t="s">
        <v>55</v>
      </c>
      <c r="H59" s="37" t="s">
        <v>303</v>
      </c>
      <c r="I59" s="40" t="s">
        <v>119</v>
      </c>
      <c r="J59" s="37" t="s">
        <v>304</v>
      </c>
      <c r="K59" s="52">
        <v>2</v>
      </c>
      <c r="L59" s="52" t="s">
        <v>121</v>
      </c>
      <c r="M59" s="52">
        <v>1</v>
      </c>
      <c r="N59" s="52">
        <v>200</v>
      </c>
      <c r="O59" s="52">
        <v>1050</v>
      </c>
      <c r="P59" s="33">
        <v>500</v>
      </c>
      <c r="Q59" s="52">
        <f>S59+T59+U59+V59+W59+X59+Y59+Z59</f>
        <v>475</v>
      </c>
      <c r="R59" s="52"/>
      <c r="S59" s="52">
        <v>200</v>
      </c>
      <c r="T59" s="52">
        <v>275</v>
      </c>
      <c r="U59" s="52"/>
      <c r="V59" s="52"/>
      <c r="W59" s="52"/>
      <c r="X59" s="52"/>
      <c r="Y59" s="52"/>
      <c r="Z59" s="52"/>
      <c r="AA59" s="52"/>
      <c r="AB59" s="52"/>
      <c r="AC59" s="52"/>
      <c r="AD59" s="52" t="s">
        <v>305</v>
      </c>
      <c r="AE59" s="52" t="s">
        <v>306</v>
      </c>
      <c r="AF59" s="52" t="s">
        <v>62</v>
      </c>
      <c r="AG59" s="35" t="s">
        <v>63</v>
      </c>
      <c r="AH59" s="35" t="s">
        <v>64</v>
      </c>
      <c r="AI59" s="67" t="s">
        <v>307</v>
      </c>
      <c r="AJ59" s="66" t="s">
        <v>308</v>
      </c>
      <c r="AK59" s="68" t="s">
        <v>67</v>
      </c>
      <c r="AL59" s="68" t="s">
        <v>68</v>
      </c>
      <c r="AM59" s="67" t="s">
        <v>69</v>
      </c>
    </row>
    <row r="60" s="5" customFormat="1" ht="121" customHeight="1" spans="1:39">
      <c r="A60" s="33">
        <f>SUBTOTAL(103,$D$11:D60)</f>
        <v>31</v>
      </c>
      <c r="B60" s="45" t="s">
        <v>309</v>
      </c>
      <c r="C60" s="46">
        <v>2026</v>
      </c>
      <c r="D60" s="37" t="s">
        <v>310</v>
      </c>
      <c r="E60" s="37" t="s">
        <v>279</v>
      </c>
      <c r="F60" s="37" t="s">
        <v>280</v>
      </c>
      <c r="G60" s="40" t="s">
        <v>55</v>
      </c>
      <c r="H60" s="37" t="s">
        <v>142</v>
      </c>
      <c r="I60" s="40" t="s">
        <v>119</v>
      </c>
      <c r="J60" s="37" t="s">
        <v>311</v>
      </c>
      <c r="K60" s="52">
        <v>20</v>
      </c>
      <c r="L60" s="52" t="s">
        <v>285</v>
      </c>
      <c r="M60" s="52">
        <v>1</v>
      </c>
      <c r="N60" s="52">
        <v>20</v>
      </c>
      <c r="O60" s="52">
        <v>50</v>
      </c>
      <c r="P60" s="33">
        <v>200</v>
      </c>
      <c r="Q60" s="52">
        <f>S60+T60+U60+V60+W60+X60+Y60+Z60</f>
        <v>190</v>
      </c>
      <c r="R60" s="52"/>
      <c r="S60" s="52">
        <v>100</v>
      </c>
      <c r="T60" s="52">
        <v>90</v>
      </c>
      <c r="U60" s="52"/>
      <c r="V60" s="52"/>
      <c r="W60" s="52"/>
      <c r="X60" s="52"/>
      <c r="Y60" s="52"/>
      <c r="Z60" s="52"/>
      <c r="AA60" s="52"/>
      <c r="AB60" s="52"/>
      <c r="AC60" s="52"/>
      <c r="AD60" s="52" t="s">
        <v>122</v>
      </c>
      <c r="AE60" s="52" t="s">
        <v>123</v>
      </c>
      <c r="AF60" s="52" t="s">
        <v>62</v>
      </c>
      <c r="AG60" s="35" t="s">
        <v>63</v>
      </c>
      <c r="AH60" s="35" t="s">
        <v>64</v>
      </c>
      <c r="AI60" s="67" t="s">
        <v>312</v>
      </c>
      <c r="AJ60" s="66" t="s">
        <v>313</v>
      </c>
      <c r="AK60" s="68" t="s">
        <v>67</v>
      </c>
      <c r="AL60" s="68" t="s">
        <v>68</v>
      </c>
      <c r="AM60" s="67" t="s">
        <v>69</v>
      </c>
    </row>
    <row r="61" s="5" customFormat="1" ht="121" customHeight="1" spans="1:39">
      <c r="A61" s="33">
        <f>SUBTOTAL(103,$D$11:D61)</f>
        <v>32</v>
      </c>
      <c r="B61" s="45" t="s">
        <v>314</v>
      </c>
      <c r="C61" s="46">
        <v>2026</v>
      </c>
      <c r="D61" s="37" t="s">
        <v>315</v>
      </c>
      <c r="E61" s="37" t="s">
        <v>279</v>
      </c>
      <c r="F61" s="37" t="s">
        <v>280</v>
      </c>
      <c r="G61" s="40" t="s">
        <v>55</v>
      </c>
      <c r="H61" s="37" t="s">
        <v>316</v>
      </c>
      <c r="I61" s="40" t="s">
        <v>317</v>
      </c>
      <c r="J61" s="37" t="s">
        <v>318</v>
      </c>
      <c r="K61" s="52">
        <v>1</v>
      </c>
      <c r="L61" s="52" t="s">
        <v>121</v>
      </c>
      <c r="M61" s="52">
        <v>1</v>
      </c>
      <c r="N61" s="52">
        <v>38</v>
      </c>
      <c r="O61" s="52">
        <v>155</v>
      </c>
      <c r="P61" s="33">
        <v>70</v>
      </c>
      <c r="Q61" s="52">
        <f>S61+T61+U61+V61+W61+Y61+Z61</f>
        <v>70</v>
      </c>
      <c r="R61" s="52"/>
      <c r="S61" s="52">
        <v>70</v>
      </c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 t="s">
        <v>319</v>
      </c>
      <c r="AE61" s="52" t="s">
        <v>153</v>
      </c>
      <c r="AF61" s="52" t="s">
        <v>191</v>
      </c>
      <c r="AG61" s="35" t="s">
        <v>63</v>
      </c>
      <c r="AH61" s="35" t="s">
        <v>64</v>
      </c>
      <c r="AI61" s="67" t="s">
        <v>320</v>
      </c>
      <c r="AJ61" s="66" t="s">
        <v>321</v>
      </c>
      <c r="AK61" s="68" t="s">
        <v>146</v>
      </c>
      <c r="AL61" s="68"/>
      <c r="AM61" s="35" t="s">
        <v>69</v>
      </c>
    </row>
    <row r="62" s="5" customFormat="1" ht="30" customHeight="1" spans="1:39">
      <c r="A62" s="38" t="s">
        <v>50</v>
      </c>
      <c r="B62" s="28" t="s">
        <v>322</v>
      </c>
      <c r="C62" s="28"/>
      <c r="D62" s="28"/>
      <c r="E62" s="28"/>
      <c r="F62" s="28"/>
      <c r="G62" s="28"/>
      <c r="H62" s="28"/>
      <c r="I62" s="28"/>
      <c r="J62" s="28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8"/>
      <c r="AE62" s="58"/>
      <c r="AF62" s="58"/>
      <c r="AG62" s="58"/>
      <c r="AH62" s="58"/>
      <c r="AI62" s="58"/>
      <c r="AJ62" s="65"/>
      <c r="AK62" s="58"/>
      <c r="AL62" s="58"/>
      <c r="AM62" s="58"/>
    </row>
    <row r="63" s="5" customFormat="1" ht="30" customHeight="1" spans="1:39">
      <c r="A63" s="38" t="s">
        <v>50</v>
      </c>
      <c r="B63" s="28" t="s">
        <v>323</v>
      </c>
      <c r="C63" s="28"/>
      <c r="D63" s="28"/>
      <c r="E63" s="28"/>
      <c r="F63" s="28"/>
      <c r="G63" s="28"/>
      <c r="H63" s="28"/>
      <c r="I63" s="28"/>
      <c r="J63" s="28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8"/>
      <c r="AE63" s="58"/>
      <c r="AF63" s="58"/>
      <c r="AG63" s="58"/>
      <c r="AH63" s="58"/>
      <c r="AI63" s="58"/>
      <c r="AJ63" s="65"/>
      <c r="AK63" s="58"/>
      <c r="AL63" s="58"/>
      <c r="AM63" s="58"/>
    </row>
    <row r="64" s="5" customFormat="1" ht="30" customHeight="1" spans="1:39">
      <c r="A64" s="38" t="s">
        <v>48</v>
      </c>
      <c r="B64" s="28" t="s">
        <v>324</v>
      </c>
      <c r="C64" s="28"/>
      <c r="D64" s="28"/>
      <c r="E64" s="28"/>
      <c r="F64" s="28"/>
      <c r="G64" s="28"/>
      <c r="H64" s="28"/>
      <c r="I64" s="28"/>
      <c r="J64" s="28"/>
      <c r="K64" s="51">
        <f t="shared" ref="K64:Q64" si="28">K65+K66+K67+K68</f>
        <v>0</v>
      </c>
      <c r="L64" s="51"/>
      <c r="M64" s="51">
        <f t="shared" si="28"/>
        <v>0</v>
      </c>
      <c r="N64" s="51">
        <f t="shared" si="28"/>
        <v>0</v>
      </c>
      <c r="O64" s="51">
        <f t="shared" si="28"/>
        <v>0</v>
      </c>
      <c r="P64" s="51">
        <f t="shared" si="28"/>
        <v>0</v>
      </c>
      <c r="Q64" s="51">
        <f t="shared" si="28"/>
        <v>0</v>
      </c>
      <c r="R64" s="51"/>
      <c r="S64" s="51">
        <f t="shared" ref="S64:AC64" si="29">S65+S66+S67+S68</f>
        <v>0</v>
      </c>
      <c r="T64" s="51">
        <f t="shared" si="29"/>
        <v>0</v>
      </c>
      <c r="U64" s="51">
        <f t="shared" si="29"/>
        <v>0</v>
      </c>
      <c r="V64" s="51">
        <f t="shared" si="29"/>
        <v>0</v>
      </c>
      <c r="W64" s="51">
        <f t="shared" si="29"/>
        <v>0</v>
      </c>
      <c r="X64" s="51">
        <f t="shared" si="29"/>
        <v>0</v>
      </c>
      <c r="Y64" s="51">
        <f t="shared" si="29"/>
        <v>0</v>
      </c>
      <c r="Z64" s="51">
        <f t="shared" si="29"/>
        <v>0</v>
      </c>
      <c r="AA64" s="51">
        <f t="shared" si="29"/>
        <v>0</v>
      </c>
      <c r="AB64" s="51">
        <f t="shared" si="29"/>
        <v>0</v>
      </c>
      <c r="AC64" s="51">
        <f t="shared" si="29"/>
        <v>0</v>
      </c>
      <c r="AD64" s="58"/>
      <c r="AE64" s="58"/>
      <c r="AF64" s="58"/>
      <c r="AG64" s="58"/>
      <c r="AH64" s="58"/>
      <c r="AI64" s="58"/>
      <c r="AJ64" s="65"/>
      <c r="AK64" s="58"/>
      <c r="AL64" s="58"/>
      <c r="AM64" s="58"/>
    </row>
    <row r="65" s="5" customFormat="1" ht="30" customHeight="1" spans="1:39">
      <c r="A65" s="38" t="s">
        <v>50</v>
      </c>
      <c r="B65" s="28" t="s">
        <v>325</v>
      </c>
      <c r="C65" s="28"/>
      <c r="D65" s="28"/>
      <c r="E65" s="28"/>
      <c r="F65" s="28"/>
      <c r="G65" s="28"/>
      <c r="H65" s="28"/>
      <c r="I65" s="28"/>
      <c r="J65" s="28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8"/>
      <c r="AE65" s="58"/>
      <c r="AF65" s="58"/>
      <c r="AG65" s="58"/>
      <c r="AH65" s="58"/>
      <c r="AI65" s="58"/>
      <c r="AJ65" s="65"/>
      <c r="AK65" s="58"/>
      <c r="AL65" s="58"/>
      <c r="AM65" s="58"/>
    </row>
    <row r="66" s="5" customFormat="1" ht="30" customHeight="1" spans="1:39">
      <c r="A66" s="38" t="s">
        <v>50</v>
      </c>
      <c r="B66" s="28" t="s">
        <v>326</v>
      </c>
      <c r="C66" s="28"/>
      <c r="D66" s="28"/>
      <c r="E66" s="28"/>
      <c r="F66" s="28"/>
      <c r="G66" s="28"/>
      <c r="H66" s="28"/>
      <c r="I66" s="28"/>
      <c r="J66" s="28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8"/>
      <c r="AE66" s="58"/>
      <c r="AF66" s="58"/>
      <c r="AG66" s="58"/>
      <c r="AH66" s="58"/>
      <c r="AI66" s="58"/>
      <c r="AJ66" s="65"/>
      <c r="AK66" s="58"/>
      <c r="AL66" s="58"/>
      <c r="AM66" s="58"/>
    </row>
    <row r="67" s="5" customFormat="1" ht="30" customHeight="1" spans="1:39">
      <c r="A67" s="38" t="s">
        <v>50</v>
      </c>
      <c r="B67" s="28" t="s">
        <v>327</v>
      </c>
      <c r="C67" s="28"/>
      <c r="D67" s="28"/>
      <c r="E67" s="28"/>
      <c r="F67" s="28"/>
      <c r="G67" s="28"/>
      <c r="H67" s="28"/>
      <c r="I67" s="28"/>
      <c r="J67" s="28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8"/>
      <c r="AE67" s="58"/>
      <c r="AF67" s="58"/>
      <c r="AG67" s="58"/>
      <c r="AH67" s="58"/>
      <c r="AI67" s="58"/>
      <c r="AJ67" s="65"/>
      <c r="AK67" s="58"/>
      <c r="AL67" s="58"/>
      <c r="AM67" s="58"/>
    </row>
    <row r="68" s="5" customFormat="1" ht="30" customHeight="1" spans="1:39">
      <c r="A68" s="38" t="s">
        <v>50</v>
      </c>
      <c r="B68" s="28" t="s">
        <v>328</v>
      </c>
      <c r="C68" s="28"/>
      <c r="D68" s="28"/>
      <c r="E68" s="28"/>
      <c r="F68" s="28"/>
      <c r="G68" s="28"/>
      <c r="H68" s="28"/>
      <c r="I68" s="28"/>
      <c r="J68" s="28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8"/>
      <c r="AE68" s="58"/>
      <c r="AF68" s="58"/>
      <c r="AG68" s="58"/>
      <c r="AH68" s="58"/>
      <c r="AI68" s="58"/>
      <c r="AJ68" s="65"/>
      <c r="AK68" s="58"/>
      <c r="AL68" s="58"/>
      <c r="AM68" s="58"/>
    </row>
    <row r="69" s="5" customFormat="1" ht="30" customHeight="1" spans="1:39">
      <c r="A69" s="38" t="s">
        <v>48</v>
      </c>
      <c r="B69" s="28" t="s">
        <v>329</v>
      </c>
      <c r="C69" s="28"/>
      <c r="D69" s="28"/>
      <c r="E69" s="28"/>
      <c r="F69" s="28"/>
      <c r="G69" s="28"/>
      <c r="H69" s="28"/>
      <c r="I69" s="28"/>
      <c r="J69" s="28"/>
      <c r="K69" s="51">
        <f t="shared" ref="K69:Q69" si="30">K70+K72+K73+K74+K75</f>
        <v>1</v>
      </c>
      <c r="L69" s="51"/>
      <c r="M69" s="51">
        <f t="shared" si="30"/>
        <v>1</v>
      </c>
      <c r="N69" s="51">
        <f t="shared" si="30"/>
        <v>5200</v>
      </c>
      <c r="O69" s="51">
        <f t="shared" si="30"/>
        <v>20800</v>
      </c>
      <c r="P69" s="51">
        <f t="shared" si="30"/>
        <v>760</v>
      </c>
      <c r="Q69" s="51">
        <f t="shared" si="30"/>
        <v>496.98</v>
      </c>
      <c r="R69" s="51"/>
      <c r="S69" s="51">
        <f t="shared" ref="S69:AC69" si="31">S70+S72+S73+S74+S75</f>
        <v>0</v>
      </c>
      <c r="T69" s="51">
        <f t="shared" si="31"/>
        <v>496.98</v>
      </c>
      <c r="U69" s="51">
        <f t="shared" si="31"/>
        <v>0</v>
      </c>
      <c r="V69" s="51">
        <f t="shared" si="31"/>
        <v>0</v>
      </c>
      <c r="W69" s="51">
        <f t="shared" si="31"/>
        <v>0</v>
      </c>
      <c r="X69" s="51">
        <f t="shared" si="31"/>
        <v>0</v>
      </c>
      <c r="Y69" s="51">
        <f t="shared" si="31"/>
        <v>0</v>
      </c>
      <c r="Z69" s="51">
        <f t="shared" si="31"/>
        <v>0</v>
      </c>
      <c r="AA69" s="51">
        <f t="shared" si="31"/>
        <v>0</v>
      </c>
      <c r="AB69" s="51">
        <f t="shared" si="31"/>
        <v>0</v>
      </c>
      <c r="AC69" s="51">
        <f t="shared" si="31"/>
        <v>0</v>
      </c>
      <c r="AD69" s="58"/>
      <c r="AE69" s="58"/>
      <c r="AF69" s="58"/>
      <c r="AG69" s="58"/>
      <c r="AH69" s="58"/>
      <c r="AI69" s="58"/>
      <c r="AJ69" s="65"/>
      <c r="AK69" s="58"/>
      <c r="AL69" s="58"/>
      <c r="AM69" s="58"/>
    </row>
    <row r="70" s="5" customFormat="1" ht="30" customHeight="1" spans="1:39">
      <c r="A70" s="38" t="s">
        <v>50</v>
      </c>
      <c r="B70" s="28" t="s">
        <v>330</v>
      </c>
      <c r="C70" s="28"/>
      <c r="D70" s="28"/>
      <c r="E70" s="28"/>
      <c r="F70" s="28"/>
      <c r="G70" s="28"/>
      <c r="H70" s="28"/>
      <c r="I70" s="28"/>
      <c r="J70" s="28"/>
      <c r="K70" s="51">
        <f t="shared" ref="K70:Q70" si="32">SUM(K71)</f>
        <v>1</v>
      </c>
      <c r="L70" s="51"/>
      <c r="M70" s="51">
        <f>SUM(M71)</f>
        <v>1</v>
      </c>
      <c r="N70" s="51">
        <f t="shared" si="32"/>
        <v>5200</v>
      </c>
      <c r="O70" s="51">
        <f t="shared" si="32"/>
        <v>20800</v>
      </c>
      <c r="P70" s="51">
        <f t="shared" si="32"/>
        <v>760</v>
      </c>
      <c r="Q70" s="51">
        <f t="shared" si="32"/>
        <v>496.98</v>
      </c>
      <c r="R70" s="51"/>
      <c r="S70" s="51">
        <f t="shared" ref="S70:AC70" si="33">SUM(S71)</f>
        <v>0</v>
      </c>
      <c r="T70" s="51">
        <f t="shared" si="33"/>
        <v>496.98</v>
      </c>
      <c r="U70" s="51">
        <f t="shared" si="33"/>
        <v>0</v>
      </c>
      <c r="V70" s="51">
        <f t="shared" si="33"/>
        <v>0</v>
      </c>
      <c r="W70" s="51">
        <f t="shared" si="33"/>
        <v>0</v>
      </c>
      <c r="X70" s="51">
        <f t="shared" si="33"/>
        <v>0</v>
      </c>
      <c r="Y70" s="51">
        <f t="shared" si="33"/>
        <v>0</v>
      </c>
      <c r="Z70" s="51">
        <f t="shared" si="33"/>
        <v>0</v>
      </c>
      <c r="AA70" s="51">
        <f t="shared" si="33"/>
        <v>0</v>
      </c>
      <c r="AB70" s="51">
        <f t="shared" si="33"/>
        <v>0</v>
      </c>
      <c r="AC70" s="51">
        <f t="shared" si="33"/>
        <v>0</v>
      </c>
      <c r="AD70" s="58"/>
      <c r="AE70" s="58"/>
      <c r="AF70" s="58"/>
      <c r="AG70" s="58"/>
      <c r="AH70" s="58"/>
      <c r="AI70" s="58"/>
      <c r="AJ70" s="65"/>
      <c r="AK70" s="58"/>
      <c r="AL70" s="58"/>
      <c r="AM70" s="58"/>
    </row>
    <row r="71" s="5" customFormat="1" ht="127" customHeight="1" spans="1:39">
      <c r="A71" s="33">
        <f>SUBTOTAL(103,$D$11:D71)</f>
        <v>33</v>
      </c>
      <c r="B71" s="34" t="s">
        <v>331</v>
      </c>
      <c r="C71" s="73"/>
      <c r="D71" s="35" t="s">
        <v>332</v>
      </c>
      <c r="E71" s="35" t="s">
        <v>329</v>
      </c>
      <c r="F71" s="70" t="s">
        <v>330</v>
      </c>
      <c r="G71" s="40" t="s">
        <v>55</v>
      </c>
      <c r="H71" s="35" t="s">
        <v>56</v>
      </c>
      <c r="I71" s="40" t="s">
        <v>333</v>
      </c>
      <c r="J71" s="50" t="s">
        <v>334</v>
      </c>
      <c r="K71" s="51">
        <v>1</v>
      </c>
      <c r="L71" s="51" t="s">
        <v>259</v>
      </c>
      <c r="M71" s="51">
        <v>1</v>
      </c>
      <c r="N71" s="51">
        <v>5200</v>
      </c>
      <c r="O71" s="59">
        <v>20800</v>
      </c>
      <c r="P71" s="51">
        <v>760</v>
      </c>
      <c r="Q71" s="51">
        <f>S71+T71+U71+V71+W71+X71+Y71+Z71</f>
        <v>496.98</v>
      </c>
      <c r="R71" s="51"/>
      <c r="S71" s="51"/>
      <c r="T71" s="51">
        <v>496.98</v>
      </c>
      <c r="U71" s="51"/>
      <c r="V71" s="51"/>
      <c r="W71" s="51"/>
      <c r="X71" s="51"/>
      <c r="Y71" s="51"/>
      <c r="Z71" s="51"/>
      <c r="AA71" s="51"/>
      <c r="AB71" s="51"/>
      <c r="AC71" s="51"/>
      <c r="AD71" s="58" t="s">
        <v>62</v>
      </c>
      <c r="AE71" s="35" t="s">
        <v>63</v>
      </c>
      <c r="AF71" s="52" t="s">
        <v>62</v>
      </c>
      <c r="AG71" s="35" t="s">
        <v>63</v>
      </c>
      <c r="AH71" s="35" t="s">
        <v>64</v>
      </c>
      <c r="AI71" s="78" t="s">
        <v>335</v>
      </c>
      <c r="AJ71" s="66" t="s">
        <v>336</v>
      </c>
      <c r="AK71" s="79" t="s">
        <v>96</v>
      </c>
      <c r="AL71" s="68" t="s">
        <v>185</v>
      </c>
      <c r="AM71" s="67" t="s">
        <v>69</v>
      </c>
    </row>
    <row r="72" s="5" customFormat="1" ht="30" customHeight="1" spans="1:39">
      <c r="A72" s="38" t="s">
        <v>50</v>
      </c>
      <c r="B72" s="28" t="s">
        <v>337</v>
      </c>
      <c r="C72" s="28"/>
      <c r="D72" s="28"/>
      <c r="E72" s="28"/>
      <c r="F72" s="28"/>
      <c r="G72" s="28"/>
      <c r="H72" s="28"/>
      <c r="I72" s="28"/>
      <c r="J72" s="28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8"/>
      <c r="AE72" s="58"/>
      <c r="AF72" s="58"/>
      <c r="AG72" s="58"/>
      <c r="AH72" s="58"/>
      <c r="AI72" s="58"/>
      <c r="AJ72" s="65"/>
      <c r="AK72" s="58"/>
      <c r="AL72" s="58"/>
      <c r="AM72" s="58"/>
    </row>
    <row r="73" s="5" customFormat="1" ht="30" customHeight="1" spans="1:39">
      <c r="A73" s="38" t="s">
        <v>50</v>
      </c>
      <c r="B73" s="28" t="s">
        <v>338</v>
      </c>
      <c r="C73" s="28"/>
      <c r="D73" s="28"/>
      <c r="E73" s="28"/>
      <c r="F73" s="28"/>
      <c r="G73" s="28"/>
      <c r="H73" s="28"/>
      <c r="I73" s="28"/>
      <c r="J73" s="28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8"/>
      <c r="AE73" s="58"/>
      <c r="AF73" s="58"/>
      <c r="AG73" s="58"/>
      <c r="AH73" s="58"/>
      <c r="AI73" s="58"/>
      <c r="AJ73" s="65"/>
      <c r="AK73" s="58"/>
      <c r="AL73" s="58"/>
      <c r="AM73" s="58"/>
    </row>
    <row r="74" s="5" customFormat="1" ht="30" customHeight="1" spans="1:39">
      <c r="A74" s="38" t="s">
        <v>50</v>
      </c>
      <c r="B74" s="28" t="s">
        <v>339</v>
      </c>
      <c r="C74" s="28"/>
      <c r="D74" s="28"/>
      <c r="E74" s="28"/>
      <c r="F74" s="28"/>
      <c r="G74" s="28"/>
      <c r="H74" s="28"/>
      <c r="I74" s="28"/>
      <c r="J74" s="28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8"/>
      <c r="AE74" s="58"/>
      <c r="AF74" s="58"/>
      <c r="AG74" s="58"/>
      <c r="AH74" s="58"/>
      <c r="AI74" s="58"/>
      <c r="AJ74" s="65"/>
      <c r="AK74" s="58"/>
      <c r="AL74" s="58"/>
      <c r="AM74" s="58"/>
    </row>
    <row r="75" s="5" customFormat="1" ht="30" customHeight="1" spans="1:39">
      <c r="A75" s="38" t="s">
        <v>50</v>
      </c>
      <c r="B75" s="28" t="s">
        <v>340</v>
      </c>
      <c r="C75" s="28"/>
      <c r="D75" s="28"/>
      <c r="E75" s="28"/>
      <c r="F75" s="28"/>
      <c r="G75" s="28"/>
      <c r="H75" s="28"/>
      <c r="I75" s="28"/>
      <c r="J75" s="28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8"/>
      <c r="AE75" s="58"/>
      <c r="AF75" s="58"/>
      <c r="AG75" s="58"/>
      <c r="AH75" s="58"/>
      <c r="AI75" s="58"/>
      <c r="AJ75" s="65"/>
      <c r="AK75" s="58"/>
      <c r="AL75" s="58"/>
      <c r="AM75" s="58"/>
    </row>
    <row r="76" s="5" customFormat="1" ht="30" customHeight="1" spans="1:39">
      <c r="A76" s="27" t="s">
        <v>46</v>
      </c>
      <c r="B76" s="28" t="s">
        <v>341</v>
      </c>
      <c r="C76" s="29"/>
      <c r="D76" s="29"/>
      <c r="E76" s="29"/>
      <c r="F76" s="29"/>
      <c r="G76" s="29"/>
      <c r="H76" s="29"/>
      <c r="I76" s="29"/>
      <c r="J76" s="29"/>
      <c r="K76" s="75">
        <v>850</v>
      </c>
      <c r="L76" s="75" t="s">
        <v>26</v>
      </c>
      <c r="M76" s="75">
        <f t="shared" ref="M76:Q76" si="34">M77+M80+M84+M87+M91</f>
        <v>1</v>
      </c>
      <c r="N76" s="75"/>
      <c r="O76" s="75"/>
      <c r="P76" s="75">
        <f t="shared" si="34"/>
        <v>1020</v>
      </c>
      <c r="Q76" s="75">
        <f t="shared" si="34"/>
        <v>1020</v>
      </c>
      <c r="R76" s="75"/>
      <c r="S76" s="75">
        <f t="shared" ref="S76:AC76" si="35">S77+S80+S84+S87+S91</f>
        <v>0</v>
      </c>
      <c r="T76" s="75">
        <f t="shared" si="35"/>
        <v>1020</v>
      </c>
      <c r="U76" s="75">
        <f t="shared" si="35"/>
        <v>0</v>
      </c>
      <c r="V76" s="75">
        <f t="shared" si="35"/>
        <v>0</v>
      </c>
      <c r="W76" s="75">
        <f t="shared" si="35"/>
        <v>0</v>
      </c>
      <c r="X76" s="75">
        <f t="shared" si="35"/>
        <v>0</v>
      </c>
      <c r="Y76" s="75">
        <f t="shared" si="35"/>
        <v>0</v>
      </c>
      <c r="Z76" s="75">
        <f t="shared" si="35"/>
        <v>0</v>
      </c>
      <c r="AA76" s="75">
        <f t="shared" si="35"/>
        <v>0</v>
      </c>
      <c r="AB76" s="75">
        <f t="shared" si="35"/>
        <v>0</v>
      </c>
      <c r="AC76" s="75">
        <f t="shared" si="35"/>
        <v>0</v>
      </c>
      <c r="AD76" s="77"/>
      <c r="AE76" s="77"/>
      <c r="AF76" s="77"/>
      <c r="AG76" s="77"/>
      <c r="AH76" s="77"/>
      <c r="AI76" s="77"/>
      <c r="AJ76" s="80"/>
      <c r="AK76" s="77"/>
      <c r="AL76" s="77"/>
      <c r="AM76" s="77"/>
    </row>
    <row r="77" s="5" customFormat="1" ht="30" customHeight="1" spans="1:39">
      <c r="A77" s="30" t="s">
        <v>48</v>
      </c>
      <c r="B77" s="28" t="s">
        <v>342</v>
      </c>
      <c r="C77" s="28"/>
      <c r="D77" s="28"/>
      <c r="E77" s="28"/>
      <c r="F77" s="28"/>
      <c r="G77" s="28"/>
      <c r="H77" s="28"/>
      <c r="I77" s="28"/>
      <c r="J77" s="28"/>
      <c r="K77" s="51">
        <f t="shared" ref="K77:Q77" si="36">K78+K79</f>
        <v>0</v>
      </c>
      <c r="L77" s="51"/>
      <c r="M77" s="51">
        <f t="shared" si="36"/>
        <v>0</v>
      </c>
      <c r="N77" s="51">
        <f t="shared" si="36"/>
        <v>0</v>
      </c>
      <c r="O77" s="51">
        <f t="shared" si="36"/>
        <v>0</v>
      </c>
      <c r="P77" s="51">
        <f t="shared" si="36"/>
        <v>0</v>
      </c>
      <c r="Q77" s="51">
        <f t="shared" si="36"/>
        <v>0</v>
      </c>
      <c r="R77" s="51"/>
      <c r="S77" s="51">
        <f t="shared" ref="S77:AC77" si="37">S78+S79</f>
        <v>0</v>
      </c>
      <c r="T77" s="51">
        <f t="shared" si="37"/>
        <v>0</v>
      </c>
      <c r="U77" s="51">
        <f t="shared" si="37"/>
        <v>0</v>
      </c>
      <c r="V77" s="51">
        <f t="shared" si="37"/>
        <v>0</v>
      </c>
      <c r="W77" s="51">
        <f t="shared" si="37"/>
        <v>0</v>
      </c>
      <c r="X77" s="51">
        <f t="shared" si="37"/>
        <v>0</v>
      </c>
      <c r="Y77" s="51">
        <f t="shared" si="37"/>
        <v>0</v>
      </c>
      <c r="Z77" s="51">
        <f t="shared" si="37"/>
        <v>0</v>
      </c>
      <c r="AA77" s="51">
        <f t="shared" si="37"/>
        <v>0</v>
      </c>
      <c r="AB77" s="51">
        <f t="shared" si="37"/>
        <v>0</v>
      </c>
      <c r="AC77" s="51">
        <f t="shared" si="37"/>
        <v>0</v>
      </c>
      <c r="AD77" s="58"/>
      <c r="AE77" s="58"/>
      <c r="AF77" s="58"/>
      <c r="AG77" s="58"/>
      <c r="AH77" s="58"/>
      <c r="AI77" s="58"/>
      <c r="AJ77" s="65"/>
      <c r="AK77" s="58"/>
      <c r="AL77" s="58"/>
      <c r="AM77" s="58"/>
    </row>
    <row r="78" s="5" customFormat="1" ht="30" customHeight="1" spans="1:39">
      <c r="A78" s="38" t="s">
        <v>50</v>
      </c>
      <c r="B78" s="28" t="s">
        <v>343</v>
      </c>
      <c r="C78" s="28"/>
      <c r="D78" s="28"/>
      <c r="E78" s="28"/>
      <c r="F78" s="28"/>
      <c r="G78" s="28"/>
      <c r="H78" s="28"/>
      <c r="I78" s="28"/>
      <c r="J78" s="28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8"/>
      <c r="AE78" s="58"/>
      <c r="AF78" s="58"/>
      <c r="AG78" s="58"/>
      <c r="AH78" s="58"/>
      <c r="AI78" s="58"/>
      <c r="AJ78" s="65"/>
      <c r="AK78" s="58"/>
      <c r="AL78" s="58"/>
      <c r="AM78" s="58"/>
    </row>
    <row r="79" s="5" customFormat="1" ht="30" customHeight="1" spans="1:39">
      <c r="A79" s="38" t="s">
        <v>50</v>
      </c>
      <c r="B79" s="28" t="s">
        <v>344</v>
      </c>
      <c r="C79" s="28"/>
      <c r="D79" s="28"/>
      <c r="E79" s="28"/>
      <c r="F79" s="28"/>
      <c r="G79" s="28"/>
      <c r="H79" s="28"/>
      <c r="I79" s="28"/>
      <c r="J79" s="28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8"/>
      <c r="AE79" s="58"/>
      <c r="AF79" s="58"/>
      <c r="AG79" s="58"/>
      <c r="AH79" s="58"/>
      <c r="AI79" s="58"/>
      <c r="AJ79" s="65"/>
      <c r="AK79" s="58"/>
      <c r="AL79" s="58"/>
      <c r="AM79" s="58"/>
    </row>
    <row r="80" s="5" customFormat="1" ht="30" customHeight="1" spans="1:39">
      <c r="A80" s="38" t="s">
        <v>48</v>
      </c>
      <c r="B80" s="28" t="s">
        <v>345</v>
      </c>
      <c r="C80" s="28"/>
      <c r="D80" s="28"/>
      <c r="E80" s="28"/>
      <c r="F80" s="28"/>
      <c r="G80" s="28"/>
      <c r="H80" s="28"/>
      <c r="I80" s="28"/>
      <c r="J80" s="28"/>
      <c r="K80" s="51">
        <f t="shared" ref="K80:Q80" si="38">K81+K82+K83</f>
        <v>0</v>
      </c>
      <c r="L80" s="51"/>
      <c r="M80" s="51">
        <f t="shared" si="38"/>
        <v>0</v>
      </c>
      <c r="N80" s="51">
        <f t="shared" si="38"/>
        <v>0</v>
      </c>
      <c r="O80" s="51">
        <f t="shared" si="38"/>
        <v>0</v>
      </c>
      <c r="P80" s="51">
        <f t="shared" si="38"/>
        <v>0</v>
      </c>
      <c r="Q80" s="51">
        <f t="shared" si="38"/>
        <v>0</v>
      </c>
      <c r="R80" s="51"/>
      <c r="S80" s="51">
        <f t="shared" ref="S80:AC80" si="39">S81+S82+S83</f>
        <v>0</v>
      </c>
      <c r="T80" s="51">
        <f t="shared" si="39"/>
        <v>0</v>
      </c>
      <c r="U80" s="51">
        <f t="shared" si="39"/>
        <v>0</v>
      </c>
      <c r="V80" s="51">
        <f t="shared" si="39"/>
        <v>0</v>
      </c>
      <c r="W80" s="51">
        <f t="shared" si="39"/>
        <v>0</v>
      </c>
      <c r="X80" s="51">
        <f t="shared" si="39"/>
        <v>0</v>
      </c>
      <c r="Y80" s="51">
        <f t="shared" si="39"/>
        <v>0</v>
      </c>
      <c r="Z80" s="51">
        <f t="shared" si="39"/>
        <v>0</v>
      </c>
      <c r="AA80" s="51">
        <f t="shared" si="39"/>
        <v>0</v>
      </c>
      <c r="AB80" s="51">
        <f t="shared" si="39"/>
        <v>0</v>
      </c>
      <c r="AC80" s="51">
        <f t="shared" si="39"/>
        <v>0</v>
      </c>
      <c r="AD80" s="58"/>
      <c r="AE80" s="58"/>
      <c r="AF80" s="58"/>
      <c r="AG80" s="58"/>
      <c r="AH80" s="58"/>
      <c r="AI80" s="58"/>
      <c r="AJ80" s="65"/>
      <c r="AK80" s="58"/>
      <c r="AL80" s="58"/>
      <c r="AM80" s="58"/>
    </row>
    <row r="81" s="5" customFormat="1" ht="30" customHeight="1" spans="1:39">
      <c r="A81" s="38" t="s">
        <v>50</v>
      </c>
      <c r="B81" s="28" t="s">
        <v>346</v>
      </c>
      <c r="C81" s="28"/>
      <c r="D81" s="28"/>
      <c r="E81" s="28"/>
      <c r="F81" s="28"/>
      <c r="G81" s="28"/>
      <c r="H81" s="28"/>
      <c r="I81" s="28"/>
      <c r="J81" s="28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8"/>
      <c r="AE81" s="58"/>
      <c r="AF81" s="58"/>
      <c r="AG81" s="58"/>
      <c r="AH81" s="58"/>
      <c r="AI81" s="58"/>
      <c r="AJ81" s="65"/>
      <c r="AK81" s="58"/>
      <c r="AL81" s="58"/>
      <c r="AM81" s="58"/>
    </row>
    <row r="82" s="5" customFormat="1" ht="30" customHeight="1" spans="1:39">
      <c r="A82" s="38" t="s">
        <v>50</v>
      </c>
      <c r="B82" s="28" t="s">
        <v>347</v>
      </c>
      <c r="C82" s="28"/>
      <c r="D82" s="28"/>
      <c r="E82" s="28"/>
      <c r="F82" s="28"/>
      <c r="G82" s="28"/>
      <c r="H82" s="28"/>
      <c r="I82" s="28"/>
      <c r="J82" s="28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8"/>
      <c r="AE82" s="58"/>
      <c r="AF82" s="58"/>
      <c r="AG82" s="58"/>
      <c r="AH82" s="58"/>
      <c r="AI82" s="58"/>
      <c r="AJ82" s="65"/>
      <c r="AK82" s="58"/>
      <c r="AL82" s="58"/>
      <c r="AM82" s="58"/>
    </row>
    <row r="83" s="5" customFormat="1" ht="30" customHeight="1" spans="1:39">
      <c r="A83" s="38" t="s">
        <v>50</v>
      </c>
      <c r="B83" s="28" t="s">
        <v>348</v>
      </c>
      <c r="C83" s="28"/>
      <c r="D83" s="28"/>
      <c r="E83" s="28"/>
      <c r="F83" s="28"/>
      <c r="G83" s="28"/>
      <c r="H83" s="28"/>
      <c r="I83" s="28"/>
      <c r="J83" s="28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8"/>
      <c r="AE83" s="58"/>
      <c r="AF83" s="58"/>
      <c r="AG83" s="58"/>
      <c r="AH83" s="58"/>
      <c r="AI83" s="58"/>
      <c r="AJ83" s="65"/>
      <c r="AK83" s="58"/>
      <c r="AL83" s="58"/>
      <c r="AM83" s="58"/>
    </row>
    <row r="84" s="5" customFormat="1" ht="30" customHeight="1" spans="1:39">
      <c r="A84" s="38" t="s">
        <v>48</v>
      </c>
      <c r="B84" s="28" t="s">
        <v>349</v>
      </c>
      <c r="C84" s="28"/>
      <c r="D84" s="28"/>
      <c r="E84" s="28"/>
      <c r="F84" s="28"/>
      <c r="G84" s="28"/>
      <c r="H84" s="28"/>
      <c r="I84" s="28"/>
      <c r="J84" s="28"/>
      <c r="K84" s="51">
        <f t="shared" ref="K84:Q84" si="40">K85+K86</f>
        <v>0</v>
      </c>
      <c r="L84" s="51"/>
      <c r="M84" s="51">
        <f t="shared" si="40"/>
        <v>0</v>
      </c>
      <c r="N84" s="51">
        <f t="shared" si="40"/>
        <v>0</v>
      </c>
      <c r="O84" s="51">
        <f t="shared" si="40"/>
        <v>0</v>
      </c>
      <c r="P84" s="51">
        <f t="shared" si="40"/>
        <v>0</v>
      </c>
      <c r="Q84" s="51">
        <f t="shared" si="40"/>
        <v>0</v>
      </c>
      <c r="R84" s="51"/>
      <c r="S84" s="51">
        <f t="shared" ref="S84:AC84" si="41">S85+S86</f>
        <v>0</v>
      </c>
      <c r="T84" s="51">
        <f t="shared" si="41"/>
        <v>0</v>
      </c>
      <c r="U84" s="51">
        <f t="shared" si="41"/>
        <v>0</v>
      </c>
      <c r="V84" s="51">
        <f t="shared" si="41"/>
        <v>0</v>
      </c>
      <c r="W84" s="51">
        <f t="shared" si="41"/>
        <v>0</v>
      </c>
      <c r="X84" s="51">
        <f t="shared" si="41"/>
        <v>0</v>
      </c>
      <c r="Y84" s="51">
        <f t="shared" si="41"/>
        <v>0</v>
      </c>
      <c r="Z84" s="51">
        <f t="shared" si="41"/>
        <v>0</v>
      </c>
      <c r="AA84" s="51">
        <f t="shared" si="41"/>
        <v>0</v>
      </c>
      <c r="AB84" s="51">
        <f t="shared" si="41"/>
        <v>0</v>
      </c>
      <c r="AC84" s="51">
        <f t="shared" si="41"/>
        <v>0</v>
      </c>
      <c r="AD84" s="58"/>
      <c r="AE84" s="58"/>
      <c r="AF84" s="58"/>
      <c r="AG84" s="58"/>
      <c r="AH84" s="58"/>
      <c r="AI84" s="58"/>
      <c r="AJ84" s="65"/>
      <c r="AK84" s="58"/>
      <c r="AL84" s="58"/>
      <c r="AM84" s="58"/>
    </row>
    <row r="85" s="5" customFormat="1" ht="30" customHeight="1" spans="1:39">
      <c r="A85" s="38" t="s">
        <v>50</v>
      </c>
      <c r="B85" s="28" t="s">
        <v>350</v>
      </c>
      <c r="C85" s="28"/>
      <c r="D85" s="28"/>
      <c r="E85" s="28"/>
      <c r="F85" s="28"/>
      <c r="G85" s="28"/>
      <c r="H85" s="28"/>
      <c r="I85" s="28"/>
      <c r="J85" s="28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8"/>
      <c r="AE85" s="58"/>
      <c r="AF85" s="58"/>
      <c r="AG85" s="58"/>
      <c r="AH85" s="58"/>
      <c r="AI85" s="58"/>
      <c r="AJ85" s="65"/>
      <c r="AK85" s="58"/>
      <c r="AL85" s="58"/>
      <c r="AM85" s="58"/>
    </row>
    <row r="86" s="5" customFormat="1" ht="30" customHeight="1" spans="1:39">
      <c r="A86" s="38" t="s">
        <v>50</v>
      </c>
      <c r="B86" s="28" t="s">
        <v>351</v>
      </c>
      <c r="C86" s="28"/>
      <c r="D86" s="28"/>
      <c r="E86" s="28"/>
      <c r="F86" s="28"/>
      <c r="G86" s="28"/>
      <c r="H86" s="28"/>
      <c r="I86" s="28"/>
      <c r="J86" s="28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8"/>
      <c r="AE86" s="58"/>
      <c r="AF86" s="58"/>
      <c r="AG86" s="58"/>
      <c r="AH86" s="58"/>
      <c r="AI86" s="58"/>
      <c r="AJ86" s="65"/>
      <c r="AK86" s="58"/>
      <c r="AL86" s="58"/>
      <c r="AM86" s="58"/>
    </row>
    <row r="87" s="5" customFormat="1" ht="30" customHeight="1" spans="1:39">
      <c r="A87" s="38" t="s">
        <v>48</v>
      </c>
      <c r="B87" s="28" t="s">
        <v>352</v>
      </c>
      <c r="C87" s="28"/>
      <c r="D87" s="28"/>
      <c r="E87" s="28"/>
      <c r="F87" s="28"/>
      <c r="G87" s="28"/>
      <c r="H87" s="28"/>
      <c r="I87" s="28"/>
      <c r="J87" s="28"/>
      <c r="K87" s="51">
        <f t="shared" ref="K87:Q87" si="42">K88+K89+K90</f>
        <v>0</v>
      </c>
      <c r="L87" s="51"/>
      <c r="M87" s="51">
        <f t="shared" si="42"/>
        <v>0</v>
      </c>
      <c r="N87" s="51">
        <f t="shared" si="42"/>
        <v>0</v>
      </c>
      <c r="O87" s="51">
        <f t="shared" si="42"/>
        <v>0</v>
      </c>
      <c r="P87" s="51">
        <f t="shared" si="42"/>
        <v>0</v>
      </c>
      <c r="Q87" s="51">
        <f t="shared" si="42"/>
        <v>0</v>
      </c>
      <c r="R87" s="51"/>
      <c r="S87" s="51">
        <f t="shared" ref="S87:AC87" si="43">S88+S89+S90</f>
        <v>0</v>
      </c>
      <c r="T87" s="51">
        <f t="shared" si="43"/>
        <v>0</v>
      </c>
      <c r="U87" s="51">
        <f t="shared" si="43"/>
        <v>0</v>
      </c>
      <c r="V87" s="51">
        <f t="shared" si="43"/>
        <v>0</v>
      </c>
      <c r="W87" s="51">
        <f t="shared" si="43"/>
        <v>0</v>
      </c>
      <c r="X87" s="51">
        <f t="shared" si="43"/>
        <v>0</v>
      </c>
      <c r="Y87" s="51">
        <f t="shared" si="43"/>
        <v>0</v>
      </c>
      <c r="Z87" s="51">
        <f t="shared" si="43"/>
        <v>0</v>
      </c>
      <c r="AA87" s="51">
        <f t="shared" si="43"/>
        <v>0</v>
      </c>
      <c r="AB87" s="51">
        <f t="shared" si="43"/>
        <v>0</v>
      </c>
      <c r="AC87" s="51">
        <f t="shared" si="43"/>
        <v>0</v>
      </c>
      <c r="AD87" s="58"/>
      <c r="AE87" s="58"/>
      <c r="AF87" s="58"/>
      <c r="AG87" s="58"/>
      <c r="AH87" s="58"/>
      <c r="AI87" s="58"/>
      <c r="AJ87" s="65"/>
      <c r="AK87" s="58"/>
      <c r="AL87" s="58"/>
      <c r="AM87" s="58"/>
    </row>
    <row r="88" s="5" customFormat="1" ht="30" customHeight="1" spans="1:39">
      <c r="A88" s="38" t="s">
        <v>50</v>
      </c>
      <c r="B88" s="28" t="s">
        <v>353</v>
      </c>
      <c r="C88" s="28"/>
      <c r="D88" s="28"/>
      <c r="E88" s="28"/>
      <c r="F88" s="28"/>
      <c r="G88" s="28"/>
      <c r="H88" s="28"/>
      <c r="I88" s="28"/>
      <c r="J88" s="28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8"/>
      <c r="AE88" s="58"/>
      <c r="AF88" s="58"/>
      <c r="AG88" s="58"/>
      <c r="AH88" s="58"/>
      <c r="AI88" s="58"/>
      <c r="AJ88" s="65"/>
      <c r="AK88" s="58"/>
      <c r="AL88" s="58"/>
      <c r="AM88" s="58"/>
    </row>
    <row r="89" s="5" customFormat="1" ht="30" customHeight="1" spans="1:39">
      <c r="A89" s="38" t="s">
        <v>50</v>
      </c>
      <c r="B89" s="28" t="s">
        <v>354</v>
      </c>
      <c r="C89" s="28"/>
      <c r="D89" s="28"/>
      <c r="E89" s="28"/>
      <c r="F89" s="28"/>
      <c r="G89" s="28"/>
      <c r="H89" s="28"/>
      <c r="I89" s="28"/>
      <c r="J89" s="28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8"/>
      <c r="AE89" s="58"/>
      <c r="AF89" s="58"/>
      <c r="AG89" s="58"/>
      <c r="AH89" s="58"/>
      <c r="AI89" s="58"/>
      <c r="AJ89" s="65"/>
      <c r="AK89" s="58"/>
      <c r="AL89" s="58"/>
      <c r="AM89" s="58"/>
    </row>
    <row r="90" s="5" customFormat="1" ht="30" customHeight="1" spans="1:39">
      <c r="A90" s="38" t="s">
        <v>50</v>
      </c>
      <c r="B90" s="28" t="s">
        <v>355</v>
      </c>
      <c r="C90" s="28"/>
      <c r="D90" s="28"/>
      <c r="E90" s="28"/>
      <c r="F90" s="28"/>
      <c r="G90" s="28"/>
      <c r="H90" s="28"/>
      <c r="I90" s="28"/>
      <c r="J90" s="28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8"/>
      <c r="AE90" s="58"/>
      <c r="AF90" s="58"/>
      <c r="AG90" s="58"/>
      <c r="AH90" s="58"/>
      <c r="AI90" s="58"/>
      <c r="AJ90" s="65"/>
      <c r="AK90" s="58"/>
      <c r="AL90" s="58"/>
      <c r="AM90" s="58"/>
    </row>
    <row r="91" s="5" customFormat="1" ht="30" customHeight="1" spans="1:39">
      <c r="A91" s="38" t="s">
        <v>48</v>
      </c>
      <c r="B91" s="28" t="s">
        <v>356</v>
      </c>
      <c r="C91" s="28"/>
      <c r="D91" s="28"/>
      <c r="E91" s="28"/>
      <c r="F91" s="28"/>
      <c r="G91" s="28"/>
      <c r="H91" s="28"/>
      <c r="I91" s="28"/>
      <c r="J91" s="28"/>
      <c r="K91" s="51">
        <f t="shared" ref="K91:Q91" si="44">K92</f>
        <v>850</v>
      </c>
      <c r="L91" s="51" t="s">
        <v>26</v>
      </c>
      <c r="M91" s="51">
        <f t="shared" si="44"/>
        <v>1</v>
      </c>
      <c r="N91" s="51">
        <f t="shared" si="44"/>
        <v>850</v>
      </c>
      <c r="O91" s="51">
        <f t="shared" si="44"/>
        <v>850</v>
      </c>
      <c r="P91" s="51">
        <f t="shared" si="44"/>
        <v>1020</v>
      </c>
      <c r="Q91" s="51">
        <f t="shared" si="44"/>
        <v>1020</v>
      </c>
      <c r="R91" s="51"/>
      <c r="S91" s="51">
        <f t="shared" ref="S91:AC91" si="45">S92</f>
        <v>0</v>
      </c>
      <c r="T91" s="51">
        <f t="shared" si="45"/>
        <v>1020</v>
      </c>
      <c r="U91" s="51">
        <f t="shared" si="45"/>
        <v>0</v>
      </c>
      <c r="V91" s="51">
        <f t="shared" si="45"/>
        <v>0</v>
      </c>
      <c r="W91" s="51">
        <f t="shared" si="45"/>
        <v>0</v>
      </c>
      <c r="X91" s="51">
        <f t="shared" si="45"/>
        <v>0</v>
      </c>
      <c r="Y91" s="51">
        <f t="shared" si="45"/>
        <v>0</v>
      </c>
      <c r="Z91" s="51">
        <f t="shared" si="45"/>
        <v>0</v>
      </c>
      <c r="AA91" s="51">
        <f t="shared" si="45"/>
        <v>0</v>
      </c>
      <c r="AB91" s="51">
        <f t="shared" si="45"/>
        <v>0</v>
      </c>
      <c r="AC91" s="51">
        <f t="shared" si="45"/>
        <v>0</v>
      </c>
      <c r="AD91" s="58"/>
      <c r="AE91" s="58"/>
      <c r="AF91" s="58"/>
      <c r="AG91" s="58"/>
      <c r="AH91" s="58"/>
      <c r="AI91" s="58"/>
      <c r="AJ91" s="65"/>
      <c r="AK91" s="58"/>
      <c r="AL91" s="58"/>
      <c r="AM91" s="58"/>
    </row>
    <row r="92" s="5" customFormat="1" ht="30" customHeight="1" spans="1:39">
      <c r="A92" s="38" t="s">
        <v>50</v>
      </c>
      <c r="B92" s="28" t="s">
        <v>356</v>
      </c>
      <c r="C92" s="28"/>
      <c r="D92" s="28"/>
      <c r="E92" s="28"/>
      <c r="F92" s="28"/>
      <c r="G92" s="28"/>
      <c r="H92" s="28"/>
      <c r="I92" s="28"/>
      <c r="J92" s="28"/>
      <c r="K92" s="51">
        <f t="shared" ref="K92:Q92" si="46">SUM(K93)</f>
        <v>850</v>
      </c>
      <c r="L92" s="51"/>
      <c r="M92" s="51">
        <f t="shared" si="46"/>
        <v>1</v>
      </c>
      <c r="N92" s="51">
        <f t="shared" si="46"/>
        <v>850</v>
      </c>
      <c r="O92" s="51">
        <f t="shared" si="46"/>
        <v>850</v>
      </c>
      <c r="P92" s="51">
        <f t="shared" si="46"/>
        <v>1020</v>
      </c>
      <c r="Q92" s="51">
        <f t="shared" si="46"/>
        <v>1020</v>
      </c>
      <c r="R92" s="51"/>
      <c r="S92" s="51">
        <f t="shared" ref="S92:AC92" si="47">SUM(S93)</f>
        <v>0</v>
      </c>
      <c r="T92" s="51">
        <f t="shared" si="47"/>
        <v>1020</v>
      </c>
      <c r="U92" s="51">
        <f t="shared" si="47"/>
        <v>0</v>
      </c>
      <c r="V92" s="51">
        <f t="shared" si="47"/>
        <v>0</v>
      </c>
      <c r="W92" s="51">
        <f t="shared" si="47"/>
        <v>0</v>
      </c>
      <c r="X92" s="51">
        <f t="shared" si="47"/>
        <v>0</v>
      </c>
      <c r="Y92" s="51">
        <f t="shared" si="47"/>
        <v>0</v>
      </c>
      <c r="Z92" s="51">
        <f t="shared" si="47"/>
        <v>0</v>
      </c>
      <c r="AA92" s="51">
        <f t="shared" si="47"/>
        <v>0</v>
      </c>
      <c r="AB92" s="51">
        <f t="shared" si="47"/>
        <v>0</v>
      </c>
      <c r="AC92" s="51">
        <f t="shared" si="47"/>
        <v>0</v>
      </c>
      <c r="AD92" s="58"/>
      <c r="AE92" s="58"/>
      <c r="AF92" s="58"/>
      <c r="AG92" s="58"/>
      <c r="AH92" s="58"/>
      <c r="AI92" s="58"/>
      <c r="AJ92" s="65"/>
      <c r="AK92" s="58"/>
      <c r="AL92" s="58"/>
      <c r="AM92" s="58"/>
    </row>
    <row r="93" s="4" customFormat="1" ht="307" customHeight="1" spans="1:39">
      <c r="A93" s="33">
        <f>SUBTOTAL(103,$D$11:D93)</f>
        <v>34</v>
      </c>
      <c r="B93" s="34" t="s">
        <v>357</v>
      </c>
      <c r="C93" s="35">
        <v>2026</v>
      </c>
      <c r="D93" s="36" t="s">
        <v>358</v>
      </c>
      <c r="E93" s="36" t="s">
        <v>341</v>
      </c>
      <c r="F93" s="36" t="s">
        <v>356</v>
      </c>
      <c r="G93" s="37" t="s">
        <v>55</v>
      </c>
      <c r="H93" s="36" t="s">
        <v>56</v>
      </c>
      <c r="I93" s="37" t="s">
        <v>333</v>
      </c>
      <c r="J93" s="76" t="s">
        <v>359</v>
      </c>
      <c r="K93" s="35">
        <v>850</v>
      </c>
      <c r="L93" s="35" t="s">
        <v>26</v>
      </c>
      <c r="M93" s="35">
        <v>1</v>
      </c>
      <c r="N93" s="35">
        <v>850</v>
      </c>
      <c r="O93" s="42">
        <v>850</v>
      </c>
      <c r="P93" s="35">
        <v>1020</v>
      </c>
      <c r="Q93" s="35">
        <f>S93+T93+U93+V93+W93+X93+Y93+Z93</f>
        <v>1020</v>
      </c>
      <c r="R93" s="35"/>
      <c r="S93" s="35"/>
      <c r="T93" s="35">
        <v>1020</v>
      </c>
      <c r="U93" s="35"/>
      <c r="V93" s="35"/>
      <c r="W93" s="35"/>
      <c r="X93" s="35"/>
      <c r="Y93" s="35"/>
      <c r="Z93" s="35"/>
      <c r="AA93" s="35"/>
      <c r="AB93" s="35"/>
      <c r="AC93" s="35"/>
      <c r="AD93" s="35" t="s">
        <v>360</v>
      </c>
      <c r="AE93" s="35" t="s">
        <v>361</v>
      </c>
      <c r="AF93" s="35" t="s">
        <v>360</v>
      </c>
      <c r="AG93" s="35" t="s">
        <v>361</v>
      </c>
      <c r="AH93" s="35" t="s">
        <v>93</v>
      </c>
      <c r="AI93" s="81" t="s">
        <v>362</v>
      </c>
      <c r="AJ93" s="44" t="s">
        <v>363</v>
      </c>
      <c r="AK93" s="35" t="s">
        <v>67</v>
      </c>
      <c r="AL93" s="35" t="s">
        <v>68</v>
      </c>
      <c r="AM93" s="35" t="s">
        <v>69</v>
      </c>
    </row>
    <row r="94" s="5" customFormat="1" ht="30" customHeight="1" spans="1:39">
      <c r="A94" s="27" t="s">
        <v>46</v>
      </c>
      <c r="B94" s="28" t="s">
        <v>364</v>
      </c>
      <c r="C94" s="29"/>
      <c r="D94" s="29"/>
      <c r="E94" s="29"/>
      <c r="F94" s="29"/>
      <c r="G94" s="29"/>
      <c r="H94" s="29"/>
      <c r="I94" s="29"/>
      <c r="J94" s="29"/>
      <c r="K94" s="75"/>
      <c r="L94" s="75"/>
      <c r="M94" s="75">
        <f t="shared" ref="M94:Q94" si="48">M95+M119+M125</f>
        <v>15</v>
      </c>
      <c r="N94" s="75"/>
      <c r="O94" s="75"/>
      <c r="P94" s="75">
        <f t="shared" si="48"/>
        <v>7574.001</v>
      </c>
      <c r="Q94" s="75">
        <f t="shared" si="48"/>
        <v>6120</v>
      </c>
      <c r="R94" s="75"/>
      <c r="S94" s="75">
        <f t="shared" ref="S94:AC94" si="49">S95+S119+S125</f>
        <v>2400</v>
      </c>
      <c r="T94" s="75">
        <f t="shared" si="49"/>
        <v>2230</v>
      </c>
      <c r="U94" s="75">
        <f t="shared" si="49"/>
        <v>900</v>
      </c>
      <c r="V94" s="75">
        <f t="shared" si="49"/>
        <v>530</v>
      </c>
      <c r="W94" s="75">
        <f t="shared" si="49"/>
        <v>0</v>
      </c>
      <c r="X94" s="75">
        <f t="shared" si="49"/>
        <v>0</v>
      </c>
      <c r="Y94" s="75">
        <f t="shared" si="49"/>
        <v>0</v>
      </c>
      <c r="Z94" s="75">
        <f t="shared" si="49"/>
        <v>60</v>
      </c>
      <c r="AA94" s="75">
        <f t="shared" si="49"/>
        <v>0</v>
      </c>
      <c r="AB94" s="75">
        <f t="shared" si="49"/>
        <v>0</v>
      </c>
      <c r="AC94" s="75">
        <f t="shared" si="49"/>
        <v>0</v>
      </c>
      <c r="AD94" s="77"/>
      <c r="AE94" s="77"/>
      <c r="AF94" s="77"/>
      <c r="AG94" s="77"/>
      <c r="AH94" s="77"/>
      <c r="AI94" s="77"/>
      <c r="AJ94" s="80"/>
      <c r="AK94" s="77"/>
      <c r="AL94" s="77"/>
      <c r="AM94" s="77"/>
    </row>
    <row r="95" s="5" customFormat="1" ht="30" customHeight="1" spans="1:39">
      <c r="A95" s="30" t="s">
        <v>48</v>
      </c>
      <c r="B95" s="28" t="s">
        <v>365</v>
      </c>
      <c r="C95" s="28"/>
      <c r="D95" s="28"/>
      <c r="E95" s="28"/>
      <c r="F95" s="28"/>
      <c r="G95" s="28"/>
      <c r="H95" s="28"/>
      <c r="I95" s="28"/>
      <c r="J95" s="28"/>
      <c r="K95" s="51">
        <f t="shared" ref="K95:Q95" si="50">K97+K103+K105+K114</f>
        <v>90099.8</v>
      </c>
      <c r="L95" s="51"/>
      <c r="M95" s="51">
        <f t="shared" si="50"/>
        <v>14</v>
      </c>
      <c r="N95" s="51">
        <f t="shared" si="50"/>
        <v>2402</v>
      </c>
      <c r="O95" s="51">
        <f t="shared" si="50"/>
        <v>9214</v>
      </c>
      <c r="P95" s="51">
        <f t="shared" si="50"/>
        <v>7184.001</v>
      </c>
      <c r="Q95" s="51">
        <f t="shared" si="50"/>
        <v>5730</v>
      </c>
      <c r="R95" s="51"/>
      <c r="S95" s="75">
        <f>S96+S97+S103+S105+S110+S111+S112+S113+S114</f>
        <v>2400</v>
      </c>
      <c r="T95" s="51">
        <f t="shared" ref="T95:AC95" si="51">T97+T103+T105+T114</f>
        <v>2160</v>
      </c>
      <c r="U95" s="51">
        <f t="shared" si="51"/>
        <v>600</v>
      </c>
      <c r="V95" s="51">
        <f t="shared" si="51"/>
        <v>530</v>
      </c>
      <c r="W95" s="51">
        <f t="shared" si="51"/>
        <v>0</v>
      </c>
      <c r="X95" s="51">
        <f t="shared" si="51"/>
        <v>0</v>
      </c>
      <c r="Y95" s="51">
        <f t="shared" si="51"/>
        <v>0</v>
      </c>
      <c r="Z95" s="51">
        <f t="shared" si="51"/>
        <v>40</v>
      </c>
      <c r="AA95" s="51">
        <f t="shared" si="51"/>
        <v>0</v>
      </c>
      <c r="AB95" s="51">
        <f t="shared" si="51"/>
        <v>0</v>
      </c>
      <c r="AC95" s="51">
        <f t="shared" si="51"/>
        <v>0</v>
      </c>
      <c r="AD95" s="58"/>
      <c r="AE95" s="58"/>
      <c r="AF95" s="58"/>
      <c r="AG95" s="58"/>
      <c r="AH95" s="58"/>
      <c r="AI95" s="58"/>
      <c r="AJ95" s="65"/>
      <c r="AK95" s="58"/>
      <c r="AL95" s="58"/>
      <c r="AM95" s="58"/>
    </row>
    <row r="96" s="5" customFormat="1" ht="30" customHeight="1" spans="1:39">
      <c r="A96" s="38" t="s">
        <v>50</v>
      </c>
      <c r="B96" s="28" t="s">
        <v>366</v>
      </c>
      <c r="C96" s="28"/>
      <c r="D96" s="28"/>
      <c r="E96" s="28"/>
      <c r="F96" s="28"/>
      <c r="G96" s="28"/>
      <c r="H96" s="28"/>
      <c r="I96" s="28"/>
      <c r="J96" s="28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8"/>
      <c r="AE96" s="58"/>
      <c r="AF96" s="58"/>
      <c r="AG96" s="58"/>
      <c r="AH96" s="58"/>
      <c r="AI96" s="58"/>
      <c r="AJ96" s="65"/>
      <c r="AK96" s="58"/>
      <c r="AL96" s="58"/>
      <c r="AM96" s="58"/>
    </row>
    <row r="97" s="5" customFormat="1" ht="47" customHeight="1" spans="1:39">
      <c r="A97" s="38" t="s">
        <v>50</v>
      </c>
      <c r="B97" s="28" t="s">
        <v>367</v>
      </c>
      <c r="C97" s="28"/>
      <c r="D97" s="28"/>
      <c r="E97" s="28"/>
      <c r="F97" s="28"/>
      <c r="G97" s="28"/>
      <c r="H97" s="28"/>
      <c r="I97" s="28"/>
      <c r="J97" s="28"/>
      <c r="K97" s="51">
        <f>SUM(K98:K100)</f>
        <v>24.8</v>
      </c>
      <c r="L97" s="51"/>
      <c r="M97" s="51">
        <f>SUM(M98:M102)</f>
        <v>5</v>
      </c>
      <c r="N97" s="51">
        <f>SUM(N98:N100)</f>
        <v>932</v>
      </c>
      <c r="O97" s="51">
        <f>SUM(O98:O100)</f>
        <v>0</v>
      </c>
      <c r="P97" s="51">
        <f>SUM(P98:P102)</f>
        <v>1900</v>
      </c>
      <c r="Q97" s="51">
        <f>SUM(Q98:Q102)</f>
        <v>1510</v>
      </c>
      <c r="R97" s="51"/>
      <c r="S97" s="51">
        <f>SUM(S98:S102)</f>
        <v>200</v>
      </c>
      <c r="T97" s="51">
        <f t="shared" ref="T97:AC97" si="52">SUM(T98:T100)</f>
        <v>140</v>
      </c>
      <c r="U97" s="51">
        <f t="shared" si="52"/>
        <v>600</v>
      </c>
      <c r="V97" s="51">
        <f t="shared" si="52"/>
        <v>530</v>
      </c>
      <c r="W97" s="51">
        <f t="shared" si="52"/>
        <v>0</v>
      </c>
      <c r="X97" s="51">
        <f t="shared" si="52"/>
        <v>0</v>
      </c>
      <c r="Y97" s="51">
        <f t="shared" si="52"/>
        <v>0</v>
      </c>
      <c r="Z97" s="51">
        <f t="shared" si="52"/>
        <v>40</v>
      </c>
      <c r="AA97" s="51">
        <f t="shared" si="52"/>
        <v>0</v>
      </c>
      <c r="AB97" s="51">
        <f t="shared" si="52"/>
        <v>0</v>
      </c>
      <c r="AC97" s="51">
        <f t="shared" si="52"/>
        <v>0</v>
      </c>
      <c r="AD97" s="58"/>
      <c r="AE97" s="58"/>
      <c r="AF97" s="58"/>
      <c r="AG97" s="58"/>
      <c r="AH97" s="58"/>
      <c r="AI97" s="58"/>
      <c r="AJ97" s="65"/>
      <c r="AK97" s="58"/>
      <c r="AL97" s="58"/>
      <c r="AM97" s="58"/>
    </row>
    <row r="98" s="5" customFormat="1" ht="122" customHeight="1" spans="1:39">
      <c r="A98" s="33">
        <f>SUBTOTAL(103,$D$11:D98)</f>
        <v>35</v>
      </c>
      <c r="B98" s="45" t="s">
        <v>368</v>
      </c>
      <c r="C98" s="35">
        <v>2026</v>
      </c>
      <c r="D98" s="37" t="s">
        <v>369</v>
      </c>
      <c r="E98" s="37" t="s">
        <v>365</v>
      </c>
      <c r="F98" s="37" t="s">
        <v>367</v>
      </c>
      <c r="G98" s="37" t="s">
        <v>55</v>
      </c>
      <c r="H98" s="37" t="s">
        <v>370</v>
      </c>
      <c r="I98" s="40" t="s">
        <v>119</v>
      </c>
      <c r="J98" s="37" t="s">
        <v>371</v>
      </c>
      <c r="K98" s="52">
        <v>16.6</v>
      </c>
      <c r="L98" s="52" t="s">
        <v>285</v>
      </c>
      <c r="M98" s="52">
        <v>1</v>
      </c>
      <c r="N98" s="52">
        <v>578</v>
      </c>
      <c r="O98" s="52"/>
      <c r="P98" s="33">
        <v>390</v>
      </c>
      <c r="Q98" s="52">
        <f>S98+T98+U98+V98+W98+X98+Y98+Z98</f>
        <v>390</v>
      </c>
      <c r="R98" s="52"/>
      <c r="S98" s="52"/>
      <c r="T98" s="52">
        <v>70</v>
      </c>
      <c r="U98" s="52">
        <v>300</v>
      </c>
      <c r="V98" s="52"/>
      <c r="W98" s="52"/>
      <c r="X98" s="52"/>
      <c r="Y98" s="52"/>
      <c r="Z98" s="52">
        <v>20</v>
      </c>
      <c r="AA98" s="52"/>
      <c r="AB98" s="52"/>
      <c r="AC98" s="52"/>
      <c r="AD98" s="52" t="s">
        <v>122</v>
      </c>
      <c r="AE98" s="52" t="s">
        <v>123</v>
      </c>
      <c r="AF98" s="52" t="s">
        <v>286</v>
      </c>
      <c r="AG98" s="52" t="s">
        <v>287</v>
      </c>
      <c r="AH98" s="52" t="s">
        <v>93</v>
      </c>
      <c r="AI98" s="67" t="s">
        <v>372</v>
      </c>
      <c r="AJ98" s="66" t="s">
        <v>289</v>
      </c>
      <c r="AK98" s="68" t="s">
        <v>67</v>
      </c>
      <c r="AL98" s="68" t="s">
        <v>68</v>
      </c>
      <c r="AM98" s="67" t="s">
        <v>69</v>
      </c>
    </row>
    <row r="99" s="5" customFormat="1" ht="122" customHeight="1" spans="1:39">
      <c r="A99" s="33">
        <f>SUBTOTAL(103,$D$11:D99)</f>
        <v>36</v>
      </c>
      <c r="B99" s="45" t="s">
        <v>373</v>
      </c>
      <c r="C99" s="35">
        <v>2026</v>
      </c>
      <c r="D99" s="37" t="s">
        <v>374</v>
      </c>
      <c r="E99" s="37" t="s">
        <v>365</v>
      </c>
      <c r="F99" s="37" t="s">
        <v>367</v>
      </c>
      <c r="G99" s="37" t="s">
        <v>55</v>
      </c>
      <c r="H99" s="37" t="s">
        <v>375</v>
      </c>
      <c r="I99" s="40" t="s">
        <v>119</v>
      </c>
      <c r="J99" s="37" t="s">
        <v>376</v>
      </c>
      <c r="K99" s="52">
        <v>7</v>
      </c>
      <c r="L99" s="52" t="s">
        <v>285</v>
      </c>
      <c r="M99" s="52">
        <v>1</v>
      </c>
      <c r="N99" s="52">
        <v>121</v>
      </c>
      <c r="O99" s="52"/>
      <c r="P99" s="33">
        <v>390</v>
      </c>
      <c r="Q99" s="52">
        <f>S99+T99+U99+V99+W99+X99+Y99+Z99</f>
        <v>390</v>
      </c>
      <c r="R99" s="52"/>
      <c r="S99" s="52"/>
      <c r="T99" s="52">
        <v>70</v>
      </c>
      <c r="U99" s="52">
        <v>300</v>
      </c>
      <c r="V99" s="52"/>
      <c r="W99" s="52"/>
      <c r="X99" s="52"/>
      <c r="Y99" s="52"/>
      <c r="Z99" s="52">
        <v>20</v>
      </c>
      <c r="AA99" s="52"/>
      <c r="AB99" s="52"/>
      <c r="AC99" s="52"/>
      <c r="AD99" s="52" t="s">
        <v>305</v>
      </c>
      <c r="AE99" s="52" t="s">
        <v>306</v>
      </c>
      <c r="AF99" s="52" t="s">
        <v>286</v>
      </c>
      <c r="AG99" s="52" t="s">
        <v>287</v>
      </c>
      <c r="AH99" s="52" t="s">
        <v>93</v>
      </c>
      <c r="AI99" s="67" t="s">
        <v>377</v>
      </c>
      <c r="AJ99" s="66" t="s">
        <v>378</v>
      </c>
      <c r="AK99" s="68" t="s">
        <v>67</v>
      </c>
      <c r="AL99" s="68" t="s">
        <v>68</v>
      </c>
      <c r="AM99" s="67" t="s">
        <v>69</v>
      </c>
    </row>
    <row r="100" s="5" customFormat="1" ht="122" customHeight="1" spans="1:39">
      <c r="A100" s="33">
        <f>SUBTOTAL(103,$D$11:D100)</f>
        <v>37</v>
      </c>
      <c r="B100" s="45" t="s">
        <v>379</v>
      </c>
      <c r="C100" s="35">
        <v>2026</v>
      </c>
      <c r="D100" s="37" t="s">
        <v>380</v>
      </c>
      <c r="E100" s="37" t="s">
        <v>365</v>
      </c>
      <c r="F100" s="37" t="s">
        <v>367</v>
      </c>
      <c r="G100" s="37" t="s">
        <v>381</v>
      </c>
      <c r="H100" s="37" t="s">
        <v>382</v>
      </c>
      <c r="I100" s="40" t="s">
        <v>119</v>
      </c>
      <c r="J100" s="37" t="s">
        <v>383</v>
      </c>
      <c r="K100" s="52">
        <v>1.2</v>
      </c>
      <c r="L100" s="52" t="s">
        <v>285</v>
      </c>
      <c r="M100" s="52">
        <v>1</v>
      </c>
      <c r="N100" s="52">
        <v>233</v>
      </c>
      <c r="O100" s="52"/>
      <c r="P100" s="33">
        <v>530</v>
      </c>
      <c r="Q100" s="52">
        <f>S100+T100+U100+V100+W100+X100+Y100+Z100</f>
        <v>530</v>
      </c>
      <c r="R100" s="52"/>
      <c r="S100" s="52"/>
      <c r="T100" s="52"/>
      <c r="U100" s="52"/>
      <c r="V100" s="52">
        <v>530</v>
      </c>
      <c r="W100" s="52"/>
      <c r="X100" s="52"/>
      <c r="Y100" s="52"/>
      <c r="Z100" s="52"/>
      <c r="AA100" s="52"/>
      <c r="AB100" s="52"/>
      <c r="AC100" s="52"/>
      <c r="AD100" s="52" t="s">
        <v>227</v>
      </c>
      <c r="AE100" s="42" t="s">
        <v>384</v>
      </c>
      <c r="AF100" s="52" t="s">
        <v>360</v>
      </c>
      <c r="AG100" s="35" t="s">
        <v>361</v>
      </c>
      <c r="AH100" s="35" t="s">
        <v>93</v>
      </c>
      <c r="AI100" s="67" t="s">
        <v>385</v>
      </c>
      <c r="AJ100" s="66" t="s">
        <v>386</v>
      </c>
      <c r="AK100" s="68" t="s">
        <v>67</v>
      </c>
      <c r="AL100" s="68" t="s">
        <v>68</v>
      </c>
      <c r="AM100" s="67" t="s">
        <v>69</v>
      </c>
    </row>
    <row r="101" s="5" customFormat="1" ht="144" customHeight="1" spans="1:39">
      <c r="A101" s="33">
        <f>SUBTOTAL(103,$D$11:D101)</f>
        <v>38</v>
      </c>
      <c r="B101" s="45" t="s">
        <v>387</v>
      </c>
      <c r="C101" s="35">
        <v>2026</v>
      </c>
      <c r="D101" s="37" t="s">
        <v>388</v>
      </c>
      <c r="E101" s="37" t="s">
        <v>365</v>
      </c>
      <c r="F101" s="37" t="s">
        <v>367</v>
      </c>
      <c r="G101" s="37" t="s">
        <v>55</v>
      </c>
      <c r="H101" s="37" t="s">
        <v>389</v>
      </c>
      <c r="I101" s="40" t="s">
        <v>390</v>
      </c>
      <c r="J101" s="37" t="s">
        <v>391</v>
      </c>
      <c r="K101" s="52">
        <v>4</v>
      </c>
      <c r="L101" s="52" t="s">
        <v>121</v>
      </c>
      <c r="M101" s="52">
        <v>1</v>
      </c>
      <c r="N101" s="52">
        <v>216</v>
      </c>
      <c r="O101" s="52">
        <v>855</v>
      </c>
      <c r="P101" s="33">
        <v>390</v>
      </c>
      <c r="Q101" s="52">
        <f>S101+T101+U101+V101+W101+Y101+Z101</f>
        <v>0</v>
      </c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 t="s">
        <v>392</v>
      </c>
      <c r="AE101" s="52" t="s">
        <v>212</v>
      </c>
      <c r="AF101" s="52" t="s">
        <v>393</v>
      </c>
      <c r="AG101" s="35" t="s">
        <v>361</v>
      </c>
      <c r="AH101" s="35" t="s">
        <v>394</v>
      </c>
      <c r="AI101" s="67" t="s">
        <v>395</v>
      </c>
      <c r="AJ101" s="66" t="s">
        <v>396</v>
      </c>
      <c r="AK101" s="68" t="s">
        <v>146</v>
      </c>
      <c r="AL101" s="68"/>
      <c r="AM101" s="35" t="s">
        <v>69</v>
      </c>
    </row>
    <row r="102" s="5" customFormat="1" ht="180" customHeight="1" spans="1:39">
      <c r="A102" s="33">
        <f>SUBTOTAL(103,$D$11:D102)</f>
        <v>39</v>
      </c>
      <c r="B102" s="45" t="s">
        <v>397</v>
      </c>
      <c r="C102" s="35">
        <v>2026</v>
      </c>
      <c r="D102" s="37" t="s">
        <v>398</v>
      </c>
      <c r="E102" s="37" t="s">
        <v>365</v>
      </c>
      <c r="F102" s="37" t="s">
        <v>367</v>
      </c>
      <c r="G102" s="37" t="s">
        <v>55</v>
      </c>
      <c r="H102" s="37" t="s">
        <v>399</v>
      </c>
      <c r="I102" s="40" t="s">
        <v>400</v>
      </c>
      <c r="J102" s="37" t="s">
        <v>401</v>
      </c>
      <c r="K102" s="52">
        <v>1</v>
      </c>
      <c r="L102" s="52" t="s">
        <v>121</v>
      </c>
      <c r="M102" s="52">
        <v>1</v>
      </c>
      <c r="N102" s="52">
        <v>1618</v>
      </c>
      <c r="O102" s="52">
        <v>6624</v>
      </c>
      <c r="P102" s="33">
        <v>200</v>
      </c>
      <c r="Q102" s="52">
        <f>S102+T102+U102+V102+W102+Y102+Z102</f>
        <v>200</v>
      </c>
      <c r="R102" s="52"/>
      <c r="S102" s="52">
        <v>200</v>
      </c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 t="s">
        <v>166</v>
      </c>
      <c r="AE102" s="52" t="s">
        <v>167</v>
      </c>
      <c r="AF102" s="52" t="s">
        <v>402</v>
      </c>
      <c r="AG102" s="35" t="s">
        <v>403</v>
      </c>
      <c r="AH102" s="35" t="s">
        <v>93</v>
      </c>
      <c r="AI102" s="67" t="s">
        <v>404</v>
      </c>
      <c r="AJ102" s="66" t="s">
        <v>405</v>
      </c>
      <c r="AK102" s="68" t="s">
        <v>146</v>
      </c>
      <c r="AL102" s="68"/>
      <c r="AM102" s="35" t="s">
        <v>69</v>
      </c>
    </row>
    <row r="103" s="5" customFormat="1" ht="30" customHeight="1" spans="1:39">
      <c r="A103" s="38" t="s">
        <v>50</v>
      </c>
      <c r="B103" s="28" t="s">
        <v>406</v>
      </c>
      <c r="C103" s="28"/>
      <c r="D103" s="28"/>
      <c r="E103" s="28"/>
      <c r="F103" s="28"/>
      <c r="G103" s="28"/>
      <c r="H103" s="28"/>
      <c r="I103" s="28"/>
      <c r="J103" s="28"/>
      <c r="K103" s="51">
        <f t="shared" ref="K103:Q103" si="53">SUM(K104)</f>
        <v>3</v>
      </c>
      <c r="L103" s="51"/>
      <c r="M103" s="51">
        <f t="shared" si="53"/>
        <v>1</v>
      </c>
      <c r="N103" s="51">
        <f t="shared" si="53"/>
        <v>360</v>
      </c>
      <c r="O103" s="51">
        <f t="shared" si="53"/>
        <v>1536</v>
      </c>
      <c r="P103" s="51">
        <f t="shared" si="53"/>
        <v>120</v>
      </c>
      <c r="Q103" s="51">
        <f t="shared" si="53"/>
        <v>100</v>
      </c>
      <c r="R103" s="51"/>
      <c r="S103" s="51">
        <f t="shared" ref="S103:AC103" si="54">SUM(S104)</f>
        <v>100</v>
      </c>
      <c r="T103" s="51">
        <f t="shared" si="54"/>
        <v>0</v>
      </c>
      <c r="U103" s="51">
        <f t="shared" si="54"/>
        <v>0</v>
      </c>
      <c r="V103" s="51">
        <f t="shared" si="54"/>
        <v>0</v>
      </c>
      <c r="W103" s="51">
        <f t="shared" si="54"/>
        <v>0</v>
      </c>
      <c r="X103" s="51">
        <f t="shared" si="54"/>
        <v>0</v>
      </c>
      <c r="Y103" s="51">
        <f t="shared" si="54"/>
        <v>0</v>
      </c>
      <c r="Z103" s="51">
        <f t="shared" si="54"/>
        <v>0</v>
      </c>
      <c r="AA103" s="51">
        <f t="shared" si="54"/>
        <v>0</v>
      </c>
      <c r="AB103" s="51">
        <f t="shared" si="54"/>
        <v>0</v>
      </c>
      <c r="AC103" s="51">
        <f t="shared" si="54"/>
        <v>0</v>
      </c>
      <c r="AD103" s="58"/>
      <c r="AE103" s="58"/>
      <c r="AF103" s="58"/>
      <c r="AG103" s="58"/>
      <c r="AH103" s="58"/>
      <c r="AI103" s="58"/>
      <c r="AJ103" s="65"/>
      <c r="AK103" s="58"/>
      <c r="AL103" s="58"/>
      <c r="AM103" s="58"/>
    </row>
    <row r="104" s="5" customFormat="1" ht="123" customHeight="1" spans="1:39">
      <c r="A104" s="33">
        <f>SUBTOTAL(103,$D$11:D104)</f>
        <v>40</v>
      </c>
      <c r="B104" s="45" t="s">
        <v>407</v>
      </c>
      <c r="C104" s="35">
        <v>2026</v>
      </c>
      <c r="D104" s="37" t="s">
        <v>408</v>
      </c>
      <c r="E104" s="37" t="s">
        <v>365</v>
      </c>
      <c r="F104" s="37" t="s">
        <v>406</v>
      </c>
      <c r="G104" s="37" t="s">
        <v>55</v>
      </c>
      <c r="H104" s="37" t="s">
        <v>128</v>
      </c>
      <c r="I104" s="40" t="s">
        <v>119</v>
      </c>
      <c r="J104" s="37" t="s">
        <v>409</v>
      </c>
      <c r="K104" s="52">
        <v>3</v>
      </c>
      <c r="L104" s="52" t="s">
        <v>285</v>
      </c>
      <c r="M104" s="52">
        <v>1</v>
      </c>
      <c r="N104" s="52">
        <v>360</v>
      </c>
      <c r="O104" s="52">
        <v>1536</v>
      </c>
      <c r="P104" s="33">
        <v>120</v>
      </c>
      <c r="Q104" s="52">
        <f>S104+T104+U104+V104+W104+X104+Y104+Z104</f>
        <v>100</v>
      </c>
      <c r="R104" s="52"/>
      <c r="S104" s="52">
        <v>100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 t="s">
        <v>130</v>
      </c>
      <c r="AE104" s="52" t="s">
        <v>233</v>
      </c>
      <c r="AF104" s="52" t="s">
        <v>360</v>
      </c>
      <c r="AG104" s="35" t="s">
        <v>361</v>
      </c>
      <c r="AH104" s="35" t="s">
        <v>93</v>
      </c>
      <c r="AI104" s="67" t="s">
        <v>410</v>
      </c>
      <c r="AJ104" s="66" t="s">
        <v>411</v>
      </c>
      <c r="AK104" s="68" t="s">
        <v>67</v>
      </c>
      <c r="AL104" s="68" t="s">
        <v>68</v>
      </c>
      <c r="AM104" s="67" t="s">
        <v>69</v>
      </c>
    </row>
    <row r="105" s="5" customFormat="1" ht="30" customHeight="1" spans="1:39">
      <c r="A105" s="38" t="s">
        <v>50</v>
      </c>
      <c r="B105" s="28" t="s">
        <v>412</v>
      </c>
      <c r="C105" s="28"/>
      <c r="D105" s="28"/>
      <c r="E105" s="28"/>
      <c r="F105" s="28"/>
      <c r="G105" s="28"/>
      <c r="H105" s="28"/>
      <c r="I105" s="28"/>
      <c r="J105" s="28"/>
      <c r="K105" s="51">
        <f t="shared" ref="K105:Q105" si="55">SUM(K106:K109)</f>
        <v>65</v>
      </c>
      <c r="L105" s="51"/>
      <c r="M105" s="51">
        <f>SUM(M106:M109)</f>
        <v>4</v>
      </c>
      <c r="N105" s="51">
        <f t="shared" si="55"/>
        <v>1110</v>
      </c>
      <c r="O105" s="51">
        <f t="shared" si="55"/>
        <v>7678</v>
      </c>
      <c r="P105" s="51">
        <f t="shared" si="55"/>
        <v>4456.28</v>
      </c>
      <c r="Q105" s="51">
        <f t="shared" si="55"/>
        <v>3412.279</v>
      </c>
      <c r="R105" s="51"/>
      <c r="S105" s="51">
        <f t="shared" ref="S105:AC105" si="56">SUM(S106:S109)</f>
        <v>2100</v>
      </c>
      <c r="T105" s="51">
        <f t="shared" si="56"/>
        <v>1312.279</v>
      </c>
      <c r="U105" s="51">
        <f t="shared" si="56"/>
        <v>0</v>
      </c>
      <c r="V105" s="51">
        <f t="shared" si="56"/>
        <v>0</v>
      </c>
      <c r="W105" s="51">
        <f t="shared" si="56"/>
        <v>0</v>
      </c>
      <c r="X105" s="51">
        <f t="shared" si="56"/>
        <v>0</v>
      </c>
      <c r="Y105" s="51">
        <f t="shared" si="56"/>
        <v>0</v>
      </c>
      <c r="Z105" s="51">
        <f t="shared" si="56"/>
        <v>0</v>
      </c>
      <c r="AA105" s="51">
        <f t="shared" si="56"/>
        <v>0</v>
      </c>
      <c r="AB105" s="51">
        <f t="shared" si="56"/>
        <v>0</v>
      </c>
      <c r="AC105" s="51">
        <f t="shared" si="56"/>
        <v>0</v>
      </c>
      <c r="AD105" s="58"/>
      <c r="AE105" s="58"/>
      <c r="AF105" s="58"/>
      <c r="AG105" s="58"/>
      <c r="AH105" s="58"/>
      <c r="AI105" s="58"/>
      <c r="AJ105" s="65"/>
      <c r="AK105" s="58"/>
      <c r="AL105" s="58"/>
      <c r="AM105" s="58"/>
    </row>
    <row r="106" s="5" customFormat="1" ht="223" customHeight="1" spans="1:39">
      <c r="A106" s="33">
        <f>SUBTOTAL(103,$D$11:D106)</f>
        <v>41</v>
      </c>
      <c r="B106" s="45" t="s">
        <v>413</v>
      </c>
      <c r="C106" s="46">
        <v>2026</v>
      </c>
      <c r="D106" s="37" t="s">
        <v>414</v>
      </c>
      <c r="E106" s="37" t="s">
        <v>365</v>
      </c>
      <c r="F106" s="37" t="s">
        <v>412</v>
      </c>
      <c r="G106" s="37" t="s">
        <v>55</v>
      </c>
      <c r="H106" s="37" t="s">
        <v>415</v>
      </c>
      <c r="I106" s="40" t="s">
        <v>119</v>
      </c>
      <c r="J106" s="37" t="s">
        <v>416</v>
      </c>
      <c r="K106" s="52">
        <v>14</v>
      </c>
      <c r="L106" s="52" t="s">
        <v>285</v>
      </c>
      <c r="M106" s="52">
        <v>1</v>
      </c>
      <c r="N106" s="52">
        <v>112</v>
      </c>
      <c r="O106" s="52">
        <v>2910</v>
      </c>
      <c r="P106" s="52">
        <v>730.51</v>
      </c>
      <c r="Q106" s="52">
        <f>S106+T106+U106+V106+W106+X106+Y106+Z106</f>
        <v>650</v>
      </c>
      <c r="R106" s="52"/>
      <c r="S106" s="52">
        <v>300</v>
      </c>
      <c r="T106" s="52">
        <v>350</v>
      </c>
      <c r="U106" s="52"/>
      <c r="V106" s="52"/>
      <c r="W106" s="52"/>
      <c r="X106" s="52"/>
      <c r="Y106" s="52"/>
      <c r="Z106" s="52"/>
      <c r="AA106" s="52"/>
      <c r="AB106" s="52"/>
      <c r="AC106" s="52"/>
      <c r="AD106" s="52" t="s">
        <v>417</v>
      </c>
      <c r="AE106" s="52" t="s">
        <v>418</v>
      </c>
      <c r="AF106" s="52" t="s">
        <v>419</v>
      </c>
      <c r="AG106" s="52" t="s">
        <v>420</v>
      </c>
      <c r="AH106" s="52" t="s">
        <v>420</v>
      </c>
      <c r="AI106" s="67" t="s">
        <v>421</v>
      </c>
      <c r="AJ106" s="66" t="s">
        <v>422</v>
      </c>
      <c r="AK106" s="68" t="s">
        <v>67</v>
      </c>
      <c r="AL106" s="68" t="s">
        <v>68</v>
      </c>
      <c r="AM106" s="67" t="s">
        <v>69</v>
      </c>
    </row>
    <row r="107" s="5" customFormat="1" ht="245" customHeight="1" spans="1:39">
      <c r="A107" s="33">
        <f>SUBTOTAL(103,$D$11:D107)</f>
        <v>42</v>
      </c>
      <c r="B107" s="45" t="s">
        <v>423</v>
      </c>
      <c r="C107" s="46">
        <v>2026</v>
      </c>
      <c r="D107" s="37" t="s">
        <v>424</v>
      </c>
      <c r="E107" s="37" t="s">
        <v>365</v>
      </c>
      <c r="F107" s="37" t="s">
        <v>412</v>
      </c>
      <c r="G107" s="37" t="s">
        <v>55</v>
      </c>
      <c r="H107" s="37" t="s">
        <v>425</v>
      </c>
      <c r="I107" s="40" t="s">
        <v>119</v>
      </c>
      <c r="J107" s="37" t="s">
        <v>426</v>
      </c>
      <c r="K107" s="52">
        <v>26</v>
      </c>
      <c r="L107" s="52" t="s">
        <v>285</v>
      </c>
      <c r="M107" s="52">
        <v>1</v>
      </c>
      <c r="N107" s="52">
        <v>756</v>
      </c>
      <c r="O107" s="52">
        <v>3740</v>
      </c>
      <c r="P107" s="52">
        <v>1530.26</v>
      </c>
      <c r="Q107" s="52">
        <f>S107+T107+U107+V107+W107+X107+Y107+Z107</f>
        <v>1150</v>
      </c>
      <c r="R107" s="52"/>
      <c r="S107" s="52">
        <v>600</v>
      </c>
      <c r="T107" s="52">
        <v>550</v>
      </c>
      <c r="U107" s="52"/>
      <c r="V107" s="52"/>
      <c r="W107" s="52"/>
      <c r="X107" s="52"/>
      <c r="Y107" s="52"/>
      <c r="Z107" s="52"/>
      <c r="AA107" s="52"/>
      <c r="AB107" s="52"/>
      <c r="AC107" s="52"/>
      <c r="AD107" s="52" t="s">
        <v>417</v>
      </c>
      <c r="AE107" s="52" t="s">
        <v>418</v>
      </c>
      <c r="AF107" s="52" t="s">
        <v>419</v>
      </c>
      <c r="AG107" s="52" t="s">
        <v>420</v>
      </c>
      <c r="AH107" s="52" t="s">
        <v>420</v>
      </c>
      <c r="AI107" s="67" t="s">
        <v>427</v>
      </c>
      <c r="AJ107" s="66" t="s">
        <v>422</v>
      </c>
      <c r="AK107" s="68" t="s">
        <v>67</v>
      </c>
      <c r="AL107" s="68" t="s">
        <v>68</v>
      </c>
      <c r="AM107" s="67" t="s">
        <v>69</v>
      </c>
    </row>
    <row r="108" s="5" customFormat="1" ht="210" customHeight="1" spans="1:39">
      <c r="A108" s="33">
        <f>SUBTOTAL(103,$D$11:D108)</f>
        <v>43</v>
      </c>
      <c r="B108" s="45" t="s">
        <v>428</v>
      </c>
      <c r="C108" s="46">
        <v>2026</v>
      </c>
      <c r="D108" s="37" t="s">
        <v>429</v>
      </c>
      <c r="E108" s="37" t="s">
        <v>365</v>
      </c>
      <c r="F108" s="37" t="s">
        <v>412</v>
      </c>
      <c r="G108" s="37" t="s">
        <v>55</v>
      </c>
      <c r="H108" s="37" t="s">
        <v>430</v>
      </c>
      <c r="I108" s="40" t="s">
        <v>119</v>
      </c>
      <c r="J108" s="37" t="s">
        <v>431</v>
      </c>
      <c r="K108" s="52">
        <v>10</v>
      </c>
      <c r="L108" s="52" t="s">
        <v>285</v>
      </c>
      <c r="M108" s="52">
        <v>1</v>
      </c>
      <c r="N108" s="52">
        <v>23</v>
      </c>
      <c r="O108" s="52">
        <v>211</v>
      </c>
      <c r="P108" s="52">
        <v>995.51</v>
      </c>
      <c r="Q108" s="52">
        <f>S108+T108+U108+V108+W108+X108+Y108+Z108</f>
        <v>707.279</v>
      </c>
      <c r="R108" s="52"/>
      <c r="S108" s="52">
        <v>600</v>
      </c>
      <c r="T108" s="52">
        <v>107.279</v>
      </c>
      <c r="U108" s="52"/>
      <c r="V108" s="52"/>
      <c r="W108" s="52"/>
      <c r="X108" s="52"/>
      <c r="Y108" s="52"/>
      <c r="Z108" s="52"/>
      <c r="AA108" s="52"/>
      <c r="AB108" s="52"/>
      <c r="AC108" s="52"/>
      <c r="AD108" s="52" t="s">
        <v>417</v>
      </c>
      <c r="AE108" s="52" t="s">
        <v>418</v>
      </c>
      <c r="AF108" s="52" t="s">
        <v>419</v>
      </c>
      <c r="AG108" s="52" t="s">
        <v>420</v>
      </c>
      <c r="AH108" s="52" t="s">
        <v>420</v>
      </c>
      <c r="AI108" s="67" t="s">
        <v>432</v>
      </c>
      <c r="AJ108" s="66" t="s">
        <v>422</v>
      </c>
      <c r="AK108" s="68" t="s">
        <v>67</v>
      </c>
      <c r="AL108" s="68" t="s">
        <v>68</v>
      </c>
      <c r="AM108" s="67" t="s">
        <v>69</v>
      </c>
    </row>
    <row r="109" s="5" customFormat="1" ht="206" customHeight="1" spans="1:39">
      <c r="A109" s="33">
        <f>SUBTOTAL(103,$D$11:D109)</f>
        <v>44</v>
      </c>
      <c r="B109" s="45" t="s">
        <v>433</v>
      </c>
      <c r="C109" s="46">
        <v>2026</v>
      </c>
      <c r="D109" s="37" t="s">
        <v>434</v>
      </c>
      <c r="E109" s="37" t="s">
        <v>365</v>
      </c>
      <c r="F109" s="37" t="s">
        <v>412</v>
      </c>
      <c r="G109" s="37" t="s">
        <v>55</v>
      </c>
      <c r="H109" s="37" t="s">
        <v>435</v>
      </c>
      <c r="I109" s="40" t="s">
        <v>119</v>
      </c>
      <c r="J109" s="37" t="s">
        <v>436</v>
      </c>
      <c r="K109" s="52">
        <v>15</v>
      </c>
      <c r="L109" s="52" t="s">
        <v>285</v>
      </c>
      <c r="M109" s="52">
        <v>1</v>
      </c>
      <c r="N109" s="52">
        <v>219</v>
      </c>
      <c r="O109" s="52">
        <v>817</v>
      </c>
      <c r="P109" s="52">
        <v>1200</v>
      </c>
      <c r="Q109" s="52">
        <f>S109+T109+U109+V109+W109+X109+Y109+Z109</f>
        <v>905</v>
      </c>
      <c r="R109" s="52"/>
      <c r="S109" s="52">
        <v>600</v>
      </c>
      <c r="T109" s="52">
        <v>305</v>
      </c>
      <c r="U109" s="52"/>
      <c r="V109" s="52"/>
      <c r="W109" s="52"/>
      <c r="X109" s="52"/>
      <c r="Y109" s="52"/>
      <c r="Z109" s="52"/>
      <c r="AA109" s="52"/>
      <c r="AB109" s="52"/>
      <c r="AC109" s="52"/>
      <c r="AD109" s="52" t="s">
        <v>417</v>
      </c>
      <c r="AE109" s="52" t="s">
        <v>418</v>
      </c>
      <c r="AF109" s="52" t="s">
        <v>419</v>
      </c>
      <c r="AG109" s="52" t="s">
        <v>420</v>
      </c>
      <c r="AH109" s="52" t="s">
        <v>420</v>
      </c>
      <c r="AI109" s="67" t="s">
        <v>437</v>
      </c>
      <c r="AJ109" s="66" t="s">
        <v>422</v>
      </c>
      <c r="AK109" s="68" t="s">
        <v>67</v>
      </c>
      <c r="AL109" s="68" t="s">
        <v>68</v>
      </c>
      <c r="AM109" s="67" t="s">
        <v>69</v>
      </c>
    </row>
    <row r="110" s="5" customFormat="1" ht="30" customHeight="1" spans="1:39">
      <c r="A110" s="38" t="s">
        <v>50</v>
      </c>
      <c r="B110" s="28" t="s">
        <v>438</v>
      </c>
      <c r="C110" s="28"/>
      <c r="D110" s="28"/>
      <c r="E110" s="28"/>
      <c r="F110" s="28"/>
      <c r="G110" s="28"/>
      <c r="H110" s="28"/>
      <c r="I110" s="28"/>
      <c r="J110" s="28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8"/>
      <c r="AE110" s="58"/>
      <c r="AF110" s="58"/>
      <c r="AG110" s="58"/>
      <c r="AH110" s="58"/>
      <c r="AI110" s="58"/>
      <c r="AJ110" s="65"/>
      <c r="AK110" s="58"/>
      <c r="AL110" s="58"/>
      <c r="AM110" s="58"/>
    </row>
    <row r="111" s="5" customFormat="1" ht="30" customHeight="1" spans="1:39">
      <c r="A111" s="38" t="s">
        <v>50</v>
      </c>
      <c r="B111" s="28" t="s">
        <v>439</v>
      </c>
      <c r="C111" s="28"/>
      <c r="D111" s="28"/>
      <c r="E111" s="28"/>
      <c r="F111" s="28"/>
      <c r="G111" s="28"/>
      <c r="H111" s="28"/>
      <c r="I111" s="28"/>
      <c r="J111" s="28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8"/>
      <c r="AE111" s="58"/>
      <c r="AF111" s="58"/>
      <c r="AG111" s="58"/>
      <c r="AH111" s="58"/>
      <c r="AI111" s="58"/>
      <c r="AJ111" s="65"/>
      <c r="AK111" s="58"/>
      <c r="AL111" s="58"/>
      <c r="AM111" s="58"/>
    </row>
    <row r="112" s="5" customFormat="1" ht="30" customHeight="1" spans="1:39">
      <c r="A112" s="38" t="s">
        <v>50</v>
      </c>
      <c r="B112" s="28" t="s">
        <v>440</v>
      </c>
      <c r="C112" s="28"/>
      <c r="D112" s="28"/>
      <c r="E112" s="28"/>
      <c r="F112" s="28"/>
      <c r="G112" s="28"/>
      <c r="H112" s="28"/>
      <c r="I112" s="28"/>
      <c r="J112" s="28"/>
      <c r="K112" s="51"/>
      <c r="L112" s="51"/>
      <c r="M112" s="51"/>
      <c r="N112" s="51"/>
      <c r="O112" s="51"/>
      <c r="P112" s="51"/>
      <c r="Q112" s="51"/>
      <c r="R112" s="51"/>
      <c r="S112" s="51"/>
      <c r="T112" s="51"/>
      <c r="U112" s="51"/>
      <c r="V112" s="51"/>
      <c r="W112" s="51"/>
      <c r="X112" s="51"/>
      <c r="Y112" s="51"/>
      <c r="Z112" s="51"/>
      <c r="AA112" s="51"/>
      <c r="AB112" s="51"/>
      <c r="AC112" s="51"/>
      <c r="AD112" s="58"/>
      <c r="AE112" s="58"/>
      <c r="AF112" s="58"/>
      <c r="AG112" s="58"/>
      <c r="AH112" s="58"/>
      <c r="AI112" s="58"/>
      <c r="AJ112" s="65"/>
      <c r="AK112" s="58"/>
      <c r="AL112" s="58"/>
      <c r="AM112" s="58"/>
    </row>
    <row r="113" s="5" customFormat="1" ht="30" customHeight="1" spans="1:39">
      <c r="A113" s="38" t="s">
        <v>50</v>
      </c>
      <c r="B113" s="28" t="s">
        <v>441</v>
      </c>
      <c r="C113" s="28"/>
      <c r="D113" s="28"/>
      <c r="E113" s="28"/>
      <c r="F113" s="28"/>
      <c r="G113" s="28"/>
      <c r="H113" s="28"/>
      <c r="I113" s="28"/>
      <c r="J113" s="28"/>
      <c r="K113" s="51"/>
      <c r="L113" s="51"/>
      <c r="M113" s="51"/>
      <c r="N113" s="51"/>
      <c r="O113" s="51"/>
      <c r="P113" s="51"/>
      <c r="Q113" s="51"/>
      <c r="R113" s="51"/>
      <c r="S113" s="51"/>
      <c r="T113" s="51"/>
      <c r="U113" s="51"/>
      <c r="V113" s="51"/>
      <c r="W113" s="51"/>
      <c r="X113" s="51"/>
      <c r="Y113" s="51"/>
      <c r="Z113" s="51"/>
      <c r="AA113" s="51"/>
      <c r="AB113" s="51"/>
      <c r="AC113" s="51"/>
      <c r="AD113" s="58"/>
      <c r="AE113" s="58"/>
      <c r="AF113" s="58"/>
      <c r="AG113" s="58"/>
      <c r="AH113" s="58"/>
      <c r="AI113" s="58"/>
      <c r="AJ113" s="65"/>
      <c r="AK113" s="58"/>
      <c r="AL113" s="58"/>
      <c r="AM113" s="58"/>
    </row>
    <row r="114" s="5" customFormat="1" ht="30" customHeight="1" spans="1:39">
      <c r="A114" s="38" t="s">
        <v>50</v>
      </c>
      <c r="B114" s="28" t="s">
        <v>442</v>
      </c>
      <c r="C114" s="28"/>
      <c r="D114" s="28"/>
      <c r="E114" s="28"/>
      <c r="F114" s="28"/>
      <c r="G114" s="28"/>
      <c r="H114" s="28"/>
      <c r="I114" s="28"/>
      <c r="J114" s="28"/>
      <c r="K114" s="51">
        <f>SUM(K115:K118)</f>
        <v>90007</v>
      </c>
      <c r="L114" s="51"/>
      <c r="M114" s="51">
        <f>SUM(M115:M118)</f>
        <v>4</v>
      </c>
      <c r="N114" s="51"/>
      <c r="O114" s="51"/>
      <c r="P114" s="51">
        <f>SUM(P115:P118)</f>
        <v>707.721</v>
      </c>
      <c r="Q114" s="51">
        <f>SUM(Q115:Q118)</f>
        <v>707.721</v>
      </c>
      <c r="R114" s="51"/>
      <c r="S114" s="51"/>
      <c r="T114" s="51">
        <f>SUM(T115:T118)</f>
        <v>707.721</v>
      </c>
      <c r="U114" s="51"/>
      <c r="V114" s="51"/>
      <c r="W114" s="51"/>
      <c r="X114" s="51"/>
      <c r="Y114" s="51"/>
      <c r="Z114" s="51"/>
      <c r="AA114" s="51"/>
      <c r="AB114" s="51"/>
      <c r="AC114" s="51"/>
      <c r="AD114" s="58"/>
      <c r="AE114" s="58"/>
      <c r="AF114" s="58"/>
      <c r="AG114" s="58"/>
      <c r="AH114" s="58"/>
      <c r="AI114" s="58"/>
      <c r="AJ114" s="65"/>
      <c r="AK114" s="58"/>
      <c r="AL114" s="58"/>
      <c r="AM114" s="58"/>
    </row>
    <row r="115" s="5" customFormat="1" ht="179" customHeight="1" spans="1:39">
      <c r="A115" s="33">
        <f>SUBTOTAL(103,$D$11:D115)</f>
        <v>45</v>
      </c>
      <c r="B115" s="45" t="s">
        <v>443</v>
      </c>
      <c r="C115" s="46">
        <v>2026</v>
      </c>
      <c r="D115" s="37" t="s">
        <v>444</v>
      </c>
      <c r="E115" s="37" t="s">
        <v>365</v>
      </c>
      <c r="F115" s="37" t="s">
        <v>445</v>
      </c>
      <c r="G115" s="40" t="s">
        <v>55</v>
      </c>
      <c r="H115" s="37" t="s">
        <v>446</v>
      </c>
      <c r="I115" s="40" t="s">
        <v>447</v>
      </c>
      <c r="J115" s="37" t="s">
        <v>448</v>
      </c>
      <c r="K115" s="52">
        <v>7</v>
      </c>
      <c r="L115" s="52" t="s">
        <v>449</v>
      </c>
      <c r="M115" s="52">
        <v>1</v>
      </c>
      <c r="N115" s="52">
        <v>7236</v>
      </c>
      <c r="O115" s="52">
        <v>29768</v>
      </c>
      <c r="P115" s="33">
        <v>392.721</v>
      </c>
      <c r="Q115" s="52">
        <f t="shared" ref="Q115:Q118" si="57">S115+T115+U115+V115+W115+Y115+Z115</f>
        <v>392.721</v>
      </c>
      <c r="R115" s="52"/>
      <c r="S115" s="52"/>
      <c r="T115" s="52">
        <v>392.721</v>
      </c>
      <c r="U115" s="52"/>
      <c r="V115" s="52"/>
      <c r="W115" s="52"/>
      <c r="X115" s="52"/>
      <c r="Y115" s="52"/>
      <c r="Z115" s="52"/>
      <c r="AA115" s="52"/>
      <c r="AB115" s="52"/>
      <c r="AC115" s="52"/>
      <c r="AD115" s="52" t="s">
        <v>450</v>
      </c>
      <c r="AE115" s="52" t="s">
        <v>451</v>
      </c>
      <c r="AF115" s="52" t="s">
        <v>452</v>
      </c>
      <c r="AG115" s="52" t="s">
        <v>453</v>
      </c>
      <c r="AH115" s="52" t="s">
        <v>64</v>
      </c>
      <c r="AI115" s="82" t="s">
        <v>454</v>
      </c>
      <c r="AJ115" s="66" t="s">
        <v>455</v>
      </c>
      <c r="AK115" s="68" t="s">
        <v>146</v>
      </c>
      <c r="AL115" s="68"/>
      <c r="AM115" s="35" t="s">
        <v>69</v>
      </c>
    </row>
    <row r="116" s="5" customFormat="1" ht="179" customHeight="1" spans="1:39">
      <c r="A116" s="33">
        <f>SUBTOTAL(103,$D$11:D116)</f>
        <v>46</v>
      </c>
      <c r="B116" s="45" t="s">
        <v>456</v>
      </c>
      <c r="C116" s="46">
        <v>2026</v>
      </c>
      <c r="D116" s="37" t="s">
        <v>457</v>
      </c>
      <c r="E116" s="37" t="s">
        <v>365</v>
      </c>
      <c r="F116" s="37" t="s">
        <v>442</v>
      </c>
      <c r="G116" s="40" t="s">
        <v>55</v>
      </c>
      <c r="H116" s="37" t="s">
        <v>458</v>
      </c>
      <c r="I116" s="40" t="s">
        <v>459</v>
      </c>
      <c r="J116" s="37" t="s">
        <v>460</v>
      </c>
      <c r="K116" s="52">
        <v>20000</v>
      </c>
      <c r="L116" s="52" t="s">
        <v>121</v>
      </c>
      <c r="M116" s="52">
        <v>1</v>
      </c>
      <c r="N116" s="59">
        <v>98</v>
      </c>
      <c r="O116" s="59">
        <v>343</v>
      </c>
      <c r="P116" s="33">
        <v>70</v>
      </c>
      <c r="Q116" s="52">
        <f t="shared" si="57"/>
        <v>70</v>
      </c>
      <c r="R116" s="52"/>
      <c r="S116" s="52"/>
      <c r="T116" s="52">
        <v>70</v>
      </c>
      <c r="U116" s="52"/>
      <c r="V116" s="52"/>
      <c r="W116" s="52"/>
      <c r="X116" s="52"/>
      <c r="Y116" s="52"/>
      <c r="Z116" s="52"/>
      <c r="AA116" s="52"/>
      <c r="AB116" s="52"/>
      <c r="AC116" s="52"/>
      <c r="AD116" s="52" t="s">
        <v>220</v>
      </c>
      <c r="AE116" s="52" t="s">
        <v>221</v>
      </c>
      <c r="AF116" s="52" t="s">
        <v>461</v>
      </c>
      <c r="AG116" s="52" t="s">
        <v>462</v>
      </c>
      <c r="AH116" s="52" t="s">
        <v>64</v>
      </c>
      <c r="AI116" s="50" t="s">
        <v>463</v>
      </c>
      <c r="AJ116" s="35" t="s">
        <v>464</v>
      </c>
      <c r="AK116" s="68" t="s">
        <v>146</v>
      </c>
      <c r="AL116" s="68"/>
      <c r="AM116" s="35" t="s">
        <v>69</v>
      </c>
    </row>
    <row r="117" s="5" customFormat="1" ht="179" customHeight="1" spans="1:39">
      <c r="A117" s="33">
        <f>SUBTOTAL(103,$D$11:D117)</f>
        <v>47</v>
      </c>
      <c r="B117" s="45" t="s">
        <v>465</v>
      </c>
      <c r="C117" s="46">
        <v>2026</v>
      </c>
      <c r="D117" s="37" t="s">
        <v>466</v>
      </c>
      <c r="E117" s="37" t="s">
        <v>365</v>
      </c>
      <c r="F117" s="37" t="s">
        <v>442</v>
      </c>
      <c r="G117" s="40" t="s">
        <v>55</v>
      </c>
      <c r="H117" s="37" t="s">
        <v>467</v>
      </c>
      <c r="I117" s="40" t="s">
        <v>400</v>
      </c>
      <c r="J117" s="37" t="s">
        <v>468</v>
      </c>
      <c r="K117" s="52">
        <v>40000</v>
      </c>
      <c r="L117" s="52" t="s">
        <v>121</v>
      </c>
      <c r="M117" s="52">
        <v>1</v>
      </c>
      <c r="N117" s="52">
        <v>50</v>
      </c>
      <c r="O117" s="52">
        <v>120</v>
      </c>
      <c r="P117" s="33">
        <v>140</v>
      </c>
      <c r="Q117" s="52">
        <f t="shared" si="57"/>
        <v>140</v>
      </c>
      <c r="R117" s="52"/>
      <c r="S117" s="52"/>
      <c r="T117" s="52">
        <v>140</v>
      </c>
      <c r="U117" s="52"/>
      <c r="V117" s="52"/>
      <c r="W117" s="52"/>
      <c r="X117" s="52"/>
      <c r="Y117" s="52"/>
      <c r="Z117" s="52"/>
      <c r="AA117" s="52"/>
      <c r="AB117" s="52"/>
      <c r="AC117" s="52"/>
      <c r="AD117" s="52" t="s">
        <v>166</v>
      </c>
      <c r="AE117" s="52" t="s">
        <v>167</v>
      </c>
      <c r="AF117" s="52" t="s">
        <v>461</v>
      </c>
      <c r="AG117" s="52" t="s">
        <v>462</v>
      </c>
      <c r="AH117" s="52" t="s">
        <v>64</v>
      </c>
      <c r="AI117" s="83" t="s">
        <v>469</v>
      </c>
      <c r="AJ117" s="66" t="s">
        <v>470</v>
      </c>
      <c r="AK117" s="68" t="s">
        <v>146</v>
      </c>
      <c r="AL117" s="68"/>
      <c r="AM117" s="35" t="s">
        <v>69</v>
      </c>
    </row>
    <row r="118" s="5" customFormat="1" ht="179" customHeight="1" spans="1:39">
      <c r="A118" s="33">
        <f>SUBTOTAL(103,$D$11:D118)</f>
        <v>48</v>
      </c>
      <c r="B118" s="45" t="s">
        <v>471</v>
      </c>
      <c r="C118" s="46">
        <v>2026</v>
      </c>
      <c r="D118" s="37" t="s">
        <v>472</v>
      </c>
      <c r="E118" s="37" t="s">
        <v>365</v>
      </c>
      <c r="F118" s="37" t="s">
        <v>442</v>
      </c>
      <c r="G118" s="40" t="s">
        <v>55</v>
      </c>
      <c r="H118" s="37" t="s">
        <v>473</v>
      </c>
      <c r="I118" s="40" t="s">
        <v>459</v>
      </c>
      <c r="J118" s="37" t="s">
        <v>474</v>
      </c>
      <c r="K118" s="52">
        <v>30000</v>
      </c>
      <c r="L118" s="52" t="s">
        <v>121</v>
      </c>
      <c r="M118" s="52">
        <v>1</v>
      </c>
      <c r="N118" s="59">
        <v>509</v>
      </c>
      <c r="O118" s="59">
        <v>1937</v>
      </c>
      <c r="P118" s="33">
        <v>105</v>
      </c>
      <c r="Q118" s="52">
        <f t="shared" si="57"/>
        <v>105</v>
      </c>
      <c r="R118" s="52"/>
      <c r="S118" s="52"/>
      <c r="T118" s="52">
        <v>105</v>
      </c>
      <c r="U118" s="52"/>
      <c r="V118" s="52"/>
      <c r="W118" s="52"/>
      <c r="X118" s="52"/>
      <c r="Y118" s="52"/>
      <c r="Z118" s="52"/>
      <c r="AA118" s="52"/>
      <c r="AB118" s="52"/>
      <c r="AC118" s="52"/>
      <c r="AD118" s="52" t="s">
        <v>227</v>
      </c>
      <c r="AE118" s="42" t="s">
        <v>384</v>
      </c>
      <c r="AF118" s="52" t="s">
        <v>461</v>
      </c>
      <c r="AG118" s="52" t="s">
        <v>462</v>
      </c>
      <c r="AH118" s="52" t="s">
        <v>64</v>
      </c>
      <c r="AI118" s="50" t="s">
        <v>475</v>
      </c>
      <c r="AJ118" s="35" t="s">
        <v>476</v>
      </c>
      <c r="AK118" s="68" t="s">
        <v>146</v>
      </c>
      <c r="AL118" s="68"/>
      <c r="AM118" s="35" t="s">
        <v>69</v>
      </c>
    </row>
    <row r="119" s="5" customFormat="1" ht="30" customHeight="1" spans="1:39">
      <c r="A119" s="74" t="s">
        <v>48</v>
      </c>
      <c r="B119" s="28" t="s">
        <v>477</v>
      </c>
      <c r="C119" s="28"/>
      <c r="D119" s="28"/>
      <c r="E119" s="28"/>
      <c r="F119" s="28"/>
      <c r="G119" s="28"/>
      <c r="H119" s="28"/>
      <c r="I119" s="28"/>
      <c r="J119" s="28"/>
      <c r="K119" s="51">
        <f>K120+K121+K122+K123</f>
        <v>16</v>
      </c>
      <c r="L119" s="51"/>
      <c r="M119" s="51">
        <f>M120+M121+M122+M123</f>
        <v>1</v>
      </c>
      <c r="N119" s="51"/>
      <c r="O119" s="51"/>
      <c r="P119" s="51">
        <f>P120+P121+P122+P123</f>
        <v>390</v>
      </c>
      <c r="Q119" s="51">
        <f>Q120+Q121+Q122+Q123</f>
        <v>390</v>
      </c>
      <c r="R119" s="51"/>
      <c r="S119" s="51">
        <f>S120+S121+S122+S123</f>
        <v>0</v>
      </c>
      <c r="T119" s="51">
        <f>T120+T121+T122+T123</f>
        <v>70</v>
      </c>
      <c r="U119" s="51">
        <f>U120+U121+U122+U123</f>
        <v>300</v>
      </c>
      <c r="V119" s="51">
        <f>V120+V121+V122+V123</f>
        <v>0</v>
      </c>
      <c r="W119" s="51"/>
      <c r="X119" s="51"/>
      <c r="Y119" s="51">
        <f>Y120+Y121+Y122+Y123</f>
        <v>0</v>
      </c>
      <c r="Z119" s="51">
        <f>Z120+Z121+Z122+Z123</f>
        <v>20</v>
      </c>
      <c r="AA119" s="51"/>
      <c r="AB119" s="51"/>
      <c r="AC119" s="51"/>
      <c r="AD119" s="58"/>
      <c r="AE119" s="58"/>
      <c r="AF119" s="58"/>
      <c r="AG119" s="58"/>
      <c r="AH119" s="58"/>
      <c r="AI119" s="58"/>
      <c r="AJ119" s="65"/>
      <c r="AK119" s="58"/>
      <c r="AL119" s="58"/>
      <c r="AM119" s="58"/>
    </row>
    <row r="120" s="5" customFormat="1" ht="30" customHeight="1" spans="1:39">
      <c r="A120" s="38" t="s">
        <v>50</v>
      </c>
      <c r="B120" s="28" t="s">
        <v>478</v>
      </c>
      <c r="C120" s="28"/>
      <c r="D120" s="28"/>
      <c r="E120" s="28"/>
      <c r="F120" s="28"/>
      <c r="G120" s="28"/>
      <c r="H120" s="28"/>
      <c r="I120" s="28"/>
      <c r="J120" s="28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51"/>
      <c r="W120" s="51"/>
      <c r="X120" s="51"/>
      <c r="Y120" s="51"/>
      <c r="Z120" s="51"/>
      <c r="AA120" s="51"/>
      <c r="AB120" s="51"/>
      <c r="AC120" s="51"/>
      <c r="AD120" s="58"/>
      <c r="AE120" s="58"/>
      <c r="AF120" s="58"/>
      <c r="AG120" s="58"/>
      <c r="AH120" s="58"/>
      <c r="AI120" s="58"/>
      <c r="AJ120" s="65"/>
      <c r="AK120" s="58"/>
      <c r="AL120" s="58"/>
      <c r="AM120" s="58"/>
    </row>
    <row r="121" s="5" customFormat="1" ht="30" customHeight="1" spans="1:39">
      <c r="A121" s="38" t="s">
        <v>50</v>
      </c>
      <c r="B121" s="28" t="s">
        <v>479</v>
      </c>
      <c r="C121" s="28"/>
      <c r="D121" s="28"/>
      <c r="E121" s="28"/>
      <c r="F121" s="28"/>
      <c r="G121" s="28"/>
      <c r="H121" s="28"/>
      <c r="I121" s="28"/>
      <c r="J121" s="28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/>
      <c r="X121" s="51"/>
      <c r="Y121" s="51"/>
      <c r="Z121" s="51"/>
      <c r="AA121" s="51"/>
      <c r="AB121" s="51"/>
      <c r="AC121" s="51"/>
      <c r="AD121" s="58"/>
      <c r="AE121" s="58"/>
      <c r="AF121" s="58"/>
      <c r="AG121" s="58"/>
      <c r="AH121" s="58"/>
      <c r="AI121" s="58"/>
      <c r="AJ121" s="65"/>
      <c r="AK121" s="58"/>
      <c r="AL121" s="58"/>
      <c r="AM121" s="58"/>
    </row>
    <row r="122" s="5" customFormat="1" ht="30" customHeight="1" spans="1:39">
      <c r="A122" s="38" t="s">
        <v>50</v>
      </c>
      <c r="B122" s="28" t="s">
        <v>480</v>
      </c>
      <c r="C122" s="28"/>
      <c r="D122" s="28"/>
      <c r="E122" s="28"/>
      <c r="F122" s="28"/>
      <c r="G122" s="28"/>
      <c r="H122" s="28"/>
      <c r="I122" s="28"/>
      <c r="J122" s="28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51"/>
      <c r="AA122" s="51"/>
      <c r="AB122" s="51"/>
      <c r="AC122" s="51"/>
      <c r="AD122" s="58"/>
      <c r="AE122" s="58"/>
      <c r="AF122" s="58"/>
      <c r="AG122" s="58"/>
      <c r="AH122" s="58"/>
      <c r="AI122" s="58"/>
      <c r="AJ122" s="65"/>
      <c r="AK122" s="58"/>
      <c r="AL122" s="58"/>
      <c r="AM122" s="58"/>
    </row>
    <row r="123" s="5" customFormat="1" ht="30" customHeight="1" spans="1:39">
      <c r="A123" s="38" t="s">
        <v>50</v>
      </c>
      <c r="B123" s="28" t="s">
        <v>481</v>
      </c>
      <c r="C123" s="28"/>
      <c r="D123" s="28"/>
      <c r="E123" s="28"/>
      <c r="F123" s="28"/>
      <c r="G123" s="28"/>
      <c r="H123" s="28"/>
      <c r="I123" s="28"/>
      <c r="J123" s="28"/>
      <c r="K123" s="51">
        <f>SUM(K124:K124)</f>
        <v>16</v>
      </c>
      <c r="L123" s="51"/>
      <c r="M123" s="51">
        <f>SUM(M124:M124)</f>
        <v>1</v>
      </c>
      <c r="N123" s="51">
        <f t="shared" ref="K123:Q123" si="58">SUM(N124:N124)</f>
        <v>813</v>
      </c>
      <c r="O123" s="51">
        <f t="shared" si="58"/>
        <v>220</v>
      </c>
      <c r="P123" s="51">
        <f t="shared" si="58"/>
        <v>390</v>
      </c>
      <c r="Q123" s="51">
        <f t="shared" si="58"/>
        <v>390</v>
      </c>
      <c r="R123" s="51"/>
      <c r="S123" s="51">
        <f t="shared" ref="S123:AC123" si="59">SUM(S124:S124)</f>
        <v>0</v>
      </c>
      <c r="T123" s="51">
        <f t="shared" si="59"/>
        <v>70</v>
      </c>
      <c r="U123" s="51">
        <f t="shared" si="59"/>
        <v>300</v>
      </c>
      <c r="V123" s="51">
        <f t="shared" si="59"/>
        <v>0</v>
      </c>
      <c r="W123" s="51">
        <f t="shared" si="59"/>
        <v>0</v>
      </c>
      <c r="X123" s="51">
        <f t="shared" si="59"/>
        <v>0</v>
      </c>
      <c r="Y123" s="51">
        <f t="shared" si="59"/>
        <v>0</v>
      </c>
      <c r="Z123" s="51">
        <f t="shared" si="59"/>
        <v>20</v>
      </c>
      <c r="AA123" s="51">
        <f t="shared" si="59"/>
        <v>0</v>
      </c>
      <c r="AB123" s="51">
        <f t="shared" si="59"/>
        <v>0</v>
      </c>
      <c r="AC123" s="51">
        <f t="shared" si="59"/>
        <v>0</v>
      </c>
      <c r="AD123" s="58"/>
      <c r="AE123" s="58"/>
      <c r="AF123" s="58"/>
      <c r="AG123" s="58"/>
      <c r="AH123" s="58"/>
      <c r="AI123" s="58"/>
      <c r="AJ123" s="65"/>
      <c r="AK123" s="58"/>
      <c r="AL123" s="58"/>
      <c r="AM123" s="58"/>
    </row>
    <row r="124" s="5" customFormat="1" ht="108" customHeight="1" spans="1:39">
      <c r="A124" s="33">
        <f>SUBTOTAL(103,$D$11:D124)</f>
        <v>49</v>
      </c>
      <c r="B124" s="45" t="s">
        <v>482</v>
      </c>
      <c r="C124" s="46">
        <v>2026</v>
      </c>
      <c r="D124" s="37" t="s">
        <v>483</v>
      </c>
      <c r="E124" s="37" t="s">
        <v>477</v>
      </c>
      <c r="F124" s="37" t="s">
        <v>481</v>
      </c>
      <c r="G124" s="40" t="s">
        <v>55</v>
      </c>
      <c r="H124" s="37" t="s">
        <v>142</v>
      </c>
      <c r="I124" s="40" t="s">
        <v>119</v>
      </c>
      <c r="J124" s="37" t="s">
        <v>484</v>
      </c>
      <c r="K124" s="52">
        <v>16</v>
      </c>
      <c r="L124" s="52" t="s">
        <v>285</v>
      </c>
      <c r="M124" s="52">
        <v>1</v>
      </c>
      <c r="N124" s="52">
        <v>813</v>
      </c>
      <c r="O124" s="52">
        <v>220</v>
      </c>
      <c r="P124" s="33">
        <v>390</v>
      </c>
      <c r="Q124" s="52">
        <f>S124+T124+U124+V124+W124+X124+Y124+Z124</f>
        <v>390</v>
      </c>
      <c r="R124" s="52"/>
      <c r="S124" s="52"/>
      <c r="T124" s="52">
        <v>70</v>
      </c>
      <c r="U124" s="52">
        <v>300</v>
      </c>
      <c r="V124" s="52"/>
      <c r="W124" s="52"/>
      <c r="X124" s="52"/>
      <c r="Y124" s="52"/>
      <c r="Z124" s="52">
        <v>20</v>
      </c>
      <c r="AA124" s="52"/>
      <c r="AB124" s="52"/>
      <c r="AC124" s="52"/>
      <c r="AD124" s="52" t="s">
        <v>122</v>
      </c>
      <c r="AE124" s="52" t="s">
        <v>123</v>
      </c>
      <c r="AF124" s="52" t="s">
        <v>286</v>
      </c>
      <c r="AG124" s="52" t="s">
        <v>287</v>
      </c>
      <c r="AH124" s="52" t="s">
        <v>93</v>
      </c>
      <c r="AI124" s="67" t="s">
        <v>485</v>
      </c>
      <c r="AJ124" s="66" t="s">
        <v>289</v>
      </c>
      <c r="AK124" s="68" t="s">
        <v>67</v>
      </c>
      <c r="AL124" s="68" t="s">
        <v>68</v>
      </c>
      <c r="AM124" s="67" t="s">
        <v>69</v>
      </c>
    </row>
    <row r="125" s="5" customFormat="1" ht="30" customHeight="1" spans="1:39">
      <c r="A125" s="74" t="s">
        <v>48</v>
      </c>
      <c r="B125" s="28" t="s">
        <v>486</v>
      </c>
      <c r="C125" s="28"/>
      <c r="D125" s="28"/>
      <c r="E125" s="28"/>
      <c r="F125" s="28"/>
      <c r="G125" s="28"/>
      <c r="H125" s="28"/>
      <c r="I125" s="28"/>
      <c r="J125" s="28"/>
      <c r="K125" s="51">
        <f t="shared" ref="K125:Q125" si="60">K126+K127+K128+K129+K130+K131</f>
        <v>0</v>
      </c>
      <c r="L125" s="51"/>
      <c r="M125" s="51">
        <f t="shared" si="60"/>
        <v>0</v>
      </c>
      <c r="N125" s="51">
        <f t="shared" si="60"/>
        <v>0</v>
      </c>
      <c r="O125" s="51">
        <f t="shared" si="60"/>
        <v>0</v>
      </c>
      <c r="P125" s="51">
        <f t="shared" si="60"/>
        <v>0</v>
      </c>
      <c r="Q125" s="51">
        <f t="shared" si="60"/>
        <v>0</v>
      </c>
      <c r="R125" s="51"/>
      <c r="S125" s="51">
        <f t="shared" ref="S125:AC125" si="61">S126+S127+S128+S129+S130+S131</f>
        <v>0</v>
      </c>
      <c r="T125" s="51">
        <f t="shared" si="61"/>
        <v>0</v>
      </c>
      <c r="U125" s="51">
        <f t="shared" si="61"/>
        <v>0</v>
      </c>
      <c r="V125" s="51">
        <f t="shared" si="61"/>
        <v>0</v>
      </c>
      <c r="W125" s="51">
        <f t="shared" si="61"/>
        <v>0</v>
      </c>
      <c r="X125" s="51">
        <f t="shared" si="61"/>
        <v>0</v>
      </c>
      <c r="Y125" s="51">
        <f t="shared" si="61"/>
        <v>0</v>
      </c>
      <c r="Z125" s="51">
        <f t="shared" si="61"/>
        <v>0</v>
      </c>
      <c r="AA125" s="51">
        <f t="shared" si="61"/>
        <v>0</v>
      </c>
      <c r="AB125" s="51">
        <f t="shared" si="61"/>
        <v>0</v>
      </c>
      <c r="AC125" s="51">
        <f t="shared" si="61"/>
        <v>0</v>
      </c>
      <c r="AD125" s="58"/>
      <c r="AE125" s="58"/>
      <c r="AF125" s="58"/>
      <c r="AG125" s="58"/>
      <c r="AH125" s="58"/>
      <c r="AI125" s="58"/>
      <c r="AJ125" s="65"/>
      <c r="AK125" s="58"/>
      <c r="AL125" s="58"/>
      <c r="AM125" s="58"/>
    </row>
    <row r="126" s="5" customFormat="1" ht="30" customHeight="1" spans="1:39">
      <c r="A126" s="38" t="s">
        <v>50</v>
      </c>
      <c r="B126" s="28" t="s">
        <v>487</v>
      </c>
      <c r="C126" s="28"/>
      <c r="D126" s="28"/>
      <c r="E126" s="28"/>
      <c r="F126" s="28"/>
      <c r="G126" s="28"/>
      <c r="H126" s="28"/>
      <c r="I126" s="28"/>
      <c r="J126" s="28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/>
      <c r="X126" s="51"/>
      <c r="Y126" s="51"/>
      <c r="Z126" s="51"/>
      <c r="AA126" s="51"/>
      <c r="AB126" s="51"/>
      <c r="AC126" s="51"/>
      <c r="AD126" s="58"/>
      <c r="AE126" s="58"/>
      <c r="AF126" s="58"/>
      <c r="AG126" s="58"/>
      <c r="AH126" s="58"/>
      <c r="AI126" s="58"/>
      <c r="AJ126" s="65"/>
      <c r="AK126" s="58"/>
      <c r="AL126" s="58"/>
      <c r="AM126" s="58"/>
    </row>
    <row r="127" s="5" customFormat="1" ht="30" customHeight="1" spans="1:39">
      <c r="A127" s="38" t="s">
        <v>50</v>
      </c>
      <c r="B127" s="28" t="s">
        <v>488</v>
      </c>
      <c r="C127" s="28"/>
      <c r="D127" s="28"/>
      <c r="E127" s="28"/>
      <c r="F127" s="28"/>
      <c r="G127" s="28"/>
      <c r="H127" s="28"/>
      <c r="I127" s="28"/>
      <c r="J127" s="28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8"/>
      <c r="AE127" s="58"/>
      <c r="AF127" s="58"/>
      <c r="AG127" s="58"/>
      <c r="AH127" s="58"/>
      <c r="AI127" s="58"/>
      <c r="AJ127" s="65"/>
      <c r="AK127" s="58"/>
      <c r="AL127" s="58"/>
      <c r="AM127" s="58"/>
    </row>
    <row r="128" s="5" customFormat="1" ht="30" customHeight="1" spans="1:39">
      <c r="A128" s="38" t="s">
        <v>50</v>
      </c>
      <c r="B128" s="28" t="s">
        <v>489</v>
      </c>
      <c r="C128" s="28"/>
      <c r="D128" s="28"/>
      <c r="E128" s="28"/>
      <c r="F128" s="28"/>
      <c r="G128" s="28"/>
      <c r="H128" s="28"/>
      <c r="I128" s="28"/>
      <c r="J128" s="28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51"/>
      <c r="AA128" s="51"/>
      <c r="AB128" s="51"/>
      <c r="AC128" s="51"/>
      <c r="AD128" s="58"/>
      <c r="AE128" s="58"/>
      <c r="AF128" s="58"/>
      <c r="AG128" s="58"/>
      <c r="AH128" s="58"/>
      <c r="AI128" s="58"/>
      <c r="AJ128" s="65"/>
      <c r="AK128" s="58"/>
      <c r="AL128" s="58"/>
      <c r="AM128" s="58"/>
    </row>
    <row r="129" s="5" customFormat="1" ht="30" customHeight="1" spans="1:39">
      <c r="A129" s="38" t="s">
        <v>50</v>
      </c>
      <c r="B129" s="28" t="s">
        <v>490</v>
      </c>
      <c r="C129" s="28"/>
      <c r="D129" s="28"/>
      <c r="E129" s="28"/>
      <c r="F129" s="28"/>
      <c r="G129" s="28"/>
      <c r="H129" s="28"/>
      <c r="I129" s="28"/>
      <c r="J129" s="28"/>
      <c r="K129" s="51"/>
      <c r="L129" s="51"/>
      <c r="M129" s="51"/>
      <c r="N129" s="51"/>
      <c r="O129" s="51"/>
      <c r="P129" s="51"/>
      <c r="Q129" s="51"/>
      <c r="R129" s="51"/>
      <c r="S129" s="51"/>
      <c r="T129" s="51"/>
      <c r="U129" s="51"/>
      <c r="V129" s="51"/>
      <c r="W129" s="51"/>
      <c r="X129" s="51"/>
      <c r="Y129" s="51"/>
      <c r="Z129" s="51"/>
      <c r="AA129" s="51"/>
      <c r="AB129" s="51"/>
      <c r="AC129" s="51"/>
      <c r="AD129" s="58"/>
      <c r="AE129" s="58"/>
      <c r="AF129" s="58"/>
      <c r="AG129" s="58"/>
      <c r="AH129" s="58"/>
      <c r="AI129" s="58"/>
      <c r="AJ129" s="65"/>
      <c r="AK129" s="58"/>
      <c r="AL129" s="58"/>
      <c r="AM129" s="58"/>
    </row>
    <row r="130" s="5" customFormat="1" ht="30" customHeight="1" spans="1:39">
      <c r="A130" s="38" t="s">
        <v>50</v>
      </c>
      <c r="B130" s="28" t="s">
        <v>491</v>
      </c>
      <c r="C130" s="28"/>
      <c r="D130" s="28"/>
      <c r="E130" s="28"/>
      <c r="F130" s="28"/>
      <c r="G130" s="28"/>
      <c r="H130" s="28"/>
      <c r="I130" s="28"/>
      <c r="J130" s="28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8"/>
      <c r="AE130" s="58"/>
      <c r="AF130" s="58"/>
      <c r="AG130" s="58"/>
      <c r="AH130" s="58"/>
      <c r="AI130" s="58"/>
      <c r="AJ130" s="65"/>
      <c r="AK130" s="58"/>
      <c r="AL130" s="58"/>
      <c r="AM130" s="58"/>
    </row>
    <row r="131" s="5" customFormat="1" ht="30" customHeight="1" spans="1:39">
      <c r="A131" s="38" t="s">
        <v>50</v>
      </c>
      <c r="B131" s="28" t="s">
        <v>492</v>
      </c>
      <c r="C131" s="28"/>
      <c r="D131" s="28"/>
      <c r="E131" s="28"/>
      <c r="F131" s="28"/>
      <c r="G131" s="28"/>
      <c r="H131" s="28"/>
      <c r="I131" s="28"/>
      <c r="J131" s="28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1"/>
      <c r="AC131" s="51"/>
      <c r="AD131" s="58"/>
      <c r="AE131" s="58"/>
      <c r="AF131" s="58"/>
      <c r="AG131" s="58"/>
      <c r="AH131" s="58"/>
      <c r="AI131" s="58"/>
      <c r="AJ131" s="65"/>
      <c r="AK131" s="58"/>
      <c r="AL131" s="58"/>
      <c r="AM131" s="58"/>
    </row>
    <row r="132" s="5" customFormat="1" ht="30" customHeight="1" spans="1:39">
      <c r="A132" s="27" t="s">
        <v>46</v>
      </c>
      <c r="B132" s="28" t="s">
        <v>493</v>
      </c>
      <c r="C132" s="29"/>
      <c r="D132" s="29"/>
      <c r="E132" s="29"/>
      <c r="F132" s="29"/>
      <c r="G132" s="29"/>
      <c r="H132" s="29"/>
      <c r="I132" s="29"/>
      <c r="J132" s="29"/>
      <c r="K132" s="75"/>
      <c r="L132" s="75"/>
      <c r="M132" s="75">
        <f t="shared" ref="M132:Q132" si="62">M133</f>
        <v>2</v>
      </c>
      <c r="N132" s="75"/>
      <c r="O132" s="75"/>
      <c r="P132" s="75">
        <f t="shared" si="62"/>
        <v>3700</v>
      </c>
      <c r="Q132" s="75">
        <f t="shared" si="62"/>
        <v>2614.84435</v>
      </c>
      <c r="R132" s="75"/>
      <c r="S132" s="75">
        <f t="shared" ref="S132:AC132" si="63">S133</f>
        <v>1797.73625</v>
      </c>
      <c r="T132" s="75">
        <f t="shared" si="63"/>
        <v>817.1081</v>
      </c>
      <c r="U132" s="75">
        <f t="shared" si="63"/>
        <v>0</v>
      </c>
      <c r="V132" s="75">
        <f t="shared" si="63"/>
        <v>0</v>
      </c>
      <c r="W132" s="75">
        <f t="shared" si="63"/>
        <v>0</v>
      </c>
      <c r="X132" s="75">
        <f t="shared" si="63"/>
        <v>0</v>
      </c>
      <c r="Y132" s="75">
        <f t="shared" si="63"/>
        <v>0</v>
      </c>
      <c r="Z132" s="75">
        <f t="shared" si="63"/>
        <v>0</v>
      </c>
      <c r="AA132" s="75">
        <f t="shared" si="63"/>
        <v>0</v>
      </c>
      <c r="AB132" s="75">
        <f t="shared" si="63"/>
        <v>0</v>
      </c>
      <c r="AC132" s="75">
        <f t="shared" si="63"/>
        <v>0</v>
      </c>
      <c r="AD132" s="77"/>
      <c r="AE132" s="77"/>
      <c r="AF132" s="77"/>
      <c r="AG132" s="77"/>
      <c r="AH132" s="77"/>
      <c r="AI132" s="77"/>
      <c r="AJ132" s="80"/>
      <c r="AK132" s="77"/>
      <c r="AL132" s="77"/>
      <c r="AM132" s="77"/>
    </row>
    <row r="133" s="5" customFormat="1" ht="30" customHeight="1" spans="1:39">
      <c r="A133" s="30" t="s">
        <v>48</v>
      </c>
      <c r="B133" s="28" t="s">
        <v>493</v>
      </c>
      <c r="C133" s="28"/>
      <c r="D133" s="28"/>
      <c r="E133" s="28"/>
      <c r="F133" s="28"/>
      <c r="G133" s="28"/>
      <c r="H133" s="28"/>
      <c r="I133" s="28"/>
      <c r="J133" s="28"/>
      <c r="K133" s="51">
        <f t="shared" ref="K133:Q133" si="64">K134+K135+K138+K139+K140+K141</f>
        <v>2</v>
      </c>
      <c r="L133" s="51"/>
      <c r="M133" s="51">
        <f t="shared" si="64"/>
        <v>2</v>
      </c>
      <c r="N133" s="51">
        <f t="shared" si="64"/>
        <v>2683</v>
      </c>
      <c r="O133" s="51">
        <f t="shared" si="64"/>
        <v>12178</v>
      </c>
      <c r="P133" s="51">
        <f t="shared" si="64"/>
        <v>3700</v>
      </c>
      <c r="Q133" s="51">
        <f t="shared" si="64"/>
        <v>2614.84435</v>
      </c>
      <c r="R133" s="51"/>
      <c r="S133" s="51">
        <f t="shared" ref="S133:AC133" si="65">S134+S135+S138+S139+S140+S141</f>
        <v>1797.73625</v>
      </c>
      <c r="T133" s="51">
        <f t="shared" si="65"/>
        <v>817.1081</v>
      </c>
      <c r="U133" s="51">
        <f t="shared" si="65"/>
        <v>0</v>
      </c>
      <c r="V133" s="51">
        <f t="shared" si="65"/>
        <v>0</v>
      </c>
      <c r="W133" s="51">
        <f t="shared" si="65"/>
        <v>0</v>
      </c>
      <c r="X133" s="51">
        <f t="shared" si="65"/>
        <v>0</v>
      </c>
      <c r="Y133" s="51">
        <f t="shared" si="65"/>
        <v>0</v>
      </c>
      <c r="Z133" s="51">
        <f t="shared" si="65"/>
        <v>0</v>
      </c>
      <c r="AA133" s="51">
        <f t="shared" si="65"/>
        <v>0</v>
      </c>
      <c r="AB133" s="51">
        <f t="shared" si="65"/>
        <v>0</v>
      </c>
      <c r="AC133" s="51">
        <f t="shared" si="65"/>
        <v>0</v>
      </c>
      <c r="AD133" s="58"/>
      <c r="AE133" s="58"/>
      <c r="AF133" s="58"/>
      <c r="AG133" s="58"/>
      <c r="AH133" s="58"/>
      <c r="AI133" s="58"/>
      <c r="AJ133" s="65"/>
      <c r="AK133" s="58"/>
      <c r="AL133" s="58"/>
      <c r="AM133" s="58"/>
    </row>
    <row r="134" s="5" customFormat="1" ht="30" customHeight="1" spans="1:39">
      <c r="A134" s="38" t="s">
        <v>50</v>
      </c>
      <c r="B134" s="28" t="s">
        <v>494</v>
      </c>
      <c r="C134" s="28"/>
      <c r="D134" s="28"/>
      <c r="E134" s="28"/>
      <c r="F134" s="28"/>
      <c r="G134" s="28"/>
      <c r="H134" s="28"/>
      <c r="I134" s="28"/>
      <c r="J134" s="28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1"/>
      <c r="AC134" s="51"/>
      <c r="AD134" s="58"/>
      <c r="AE134" s="58"/>
      <c r="AF134" s="58"/>
      <c r="AG134" s="58"/>
      <c r="AH134" s="58"/>
      <c r="AI134" s="58"/>
      <c r="AJ134" s="65"/>
      <c r="AK134" s="58"/>
      <c r="AL134" s="58"/>
      <c r="AM134" s="58"/>
    </row>
    <row r="135" s="5" customFormat="1" ht="30" customHeight="1" spans="1:39">
      <c r="A135" s="38" t="s">
        <v>50</v>
      </c>
      <c r="B135" s="28" t="s">
        <v>495</v>
      </c>
      <c r="C135" s="28"/>
      <c r="D135" s="28"/>
      <c r="E135" s="28"/>
      <c r="F135" s="28"/>
      <c r="G135" s="28"/>
      <c r="H135" s="28"/>
      <c r="I135" s="28"/>
      <c r="J135" s="28"/>
      <c r="K135" s="51">
        <f t="shared" ref="K135:Q135" si="66">SUM(K136:K137)</f>
        <v>2</v>
      </c>
      <c r="L135" s="51"/>
      <c r="M135" s="51">
        <f>SUM(M136:M137)</f>
        <v>2</v>
      </c>
      <c r="N135" s="51">
        <f t="shared" si="66"/>
        <v>2683</v>
      </c>
      <c r="O135" s="51">
        <f t="shared" si="66"/>
        <v>12178</v>
      </c>
      <c r="P135" s="51">
        <f t="shared" si="66"/>
        <v>3700</v>
      </c>
      <c r="Q135" s="51">
        <f t="shared" si="66"/>
        <v>2614.84435</v>
      </c>
      <c r="R135" s="51"/>
      <c r="S135" s="51">
        <f t="shared" ref="S135:AC135" si="67">SUM(S136:S137)</f>
        <v>1797.73625</v>
      </c>
      <c r="T135" s="51">
        <f t="shared" si="67"/>
        <v>817.1081</v>
      </c>
      <c r="U135" s="51">
        <f t="shared" si="67"/>
        <v>0</v>
      </c>
      <c r="V135" s="51">
        <f t="shared" si="67"/>
        <v>0</v>
      </c>
      <c r="W135" s="51">
        <f t="shared" si="67"/>
        <v>0</v>
      </c>
      <c r="X135" s="51">
        <f t="shared" si="67"/>
        <v>0</v>
      </c>
      <c r="Y135" s="51">
        <f t="shared" si="67"/>
        <v>0</v>
      </c>
      <c r="Z135" s="51">
        <f t="shared" si="67"/>
        <v>0</v>
      </c>
      <c r="AA135" s="51">
        <f t="shared" si="67"/>
        <v>0</v>
      </c>
      <c r="AB135" s="51">
        <f t="shared" si="67"/>
        <v>0</v>
      </c>
      <c r="AC135" s="51">
        <f t="shared" si="67"/>
        <v>0</v>
      </c>
      <c r="AD135" s="58"/>
      <c r="AE135" s="58"/>
      <c r="AF135" s="58"/>
      <c r="AG135" s="58"/>
      <c r="AH135" s="58"/>
      <c r="AI135" s="58"/>
      <c r="AJ135" s="65"/>
      <c r="AK135" s="58"/>
      <c r="AL135" s="58"/>
      <c r="AM135" s="58"/>
    </row>
    <row r="136" s="5" customFormat="1" ht="108" customHeight="1" spans="1:39">
      <c r="A136" s="33">
        <f>SUBTOTAL(103,$D$11:D136)</f>
        <v>50</v>
      </c>
      <c r="B136" s="45" t="s">
        <v>496</v>
      </c>
      <c r="C136" s="46">
        <v>2026</v>
      </c>
      <c r="D136" s="37" t="s">
        <v>497</v>
      </c>
      <c r="E136" s="37" t="s">
        <v>498</v>
      </c>
      <c r="F136" s="37" t="s">
        <v>495</v>
      </c>
      <c r="G136" s="40" t="s">
        <v>55</v>
      </c>
      <c r="H136" s="37" t="s">
        <v>128</v>
      </c>
      <c r="I136" s="40" t="s">
        <v>119</v>
      </c>
      <c r="J136" s="37" t="s">
        <v>499</v>
      </c>
      <c r="K136" s="52">
        <v>1</v>
      </c>
      <c r="L136" s="52" t="s">
        <v>121</v>
      </c>
      <c r="M136" s="52">
        <v>1</v>
      </c>
      <c r="N136" s="52">
        <v>1683</v>
      </c>
      <c r="O136" s="52">
        <v>7378</v>
      </c>
      <c r="P136" s="33">
        <v>1500</v>
      </c>
      <c r="Q136" s="52">
        <f>S136+T136+U136+V136+W136+X136+Y136+Z136</f>
        <v>914.84435</v>
      </c>
      <c r="R136" s="52"/>
      <c r="S136" s="52">
        <v>697.73625</v>
      </c>
      <c r="T136" s="52">
        <v>217.1081</v>
      </c>
      <c r="U136" s="52"/>
      <c r="V136" s="52"/>
      <c r="W136" s="52"/>
      <c r="X136" s="52"/>
      <c r="Y136" s="52"/>
      <c r="Z136" s="52"/>
      <c r="AA136" s="52"/>
      <c r="AB136" s="52"/>
      <c r="AC136" s="52"/>
      <c r="AD136" s="52" t="s">
        <v>130</v>
      </c>
      <c r="AE136" s="52" t="s">
        <v>233</v>
      </c>
      <c r="AF136" s="52" t="s">
        <v>286</v>
      </c>
      <c r="AG136" s="52" t="s">
        <v>287</v>
      </c>
      <c r="AH136" s="52" t="s">
        <v>93</v>
      </c>
      <c r="AI136" s="67" t="s">
        <v>500</v>
      </c>
      <c r="AJ136" s="40" t="s">
        <v>501</v>
      </c>
      <c r="AK136" s="68" t="s">
        <v>67</v>
      </c>
      <c r="AL136" s="68" t="s">
        <v>68</v>
      </c>
      <c r="AM136" s="67" t="s">
        <v>69</v>
      </c>
    </row>
    <row r="137" s="5" customFormat="1" ht="108" customHeight="1" spans="1:39">
      <c r="A137" s="33">
        <f>SUBTOTAL(103,$D$11:D137)</f>
        <v>51</v>
      </c>
      <c r="B137" s="45" t="s">
        <v>502</v>
      </c>
      <c r="C137" s="46">
        <v>2026</v>
      </c>
      <c r="D137" s="37" t="s">
        <v>503</v>
      </c>
      <c r="E137" s="37" t="s">
        <v>498</v>
      </c>
      <c r="F137" s="37" t="s">
        <v>495</v>
      </c>
      <c r="G137" s="40" t="s">
        <v>55</v>
      </c>
      <c r="H137" s="37" t="s">
        <v>265</v>
      </c>
      <c r="I137" s="40" t="s">
        <v>119</v>
      </c>
      <c r="J137" s="37" t="s">
        <v>504</v>
      </c>
      <c r="K137" s="52">
        <v>1</v>
      </c>
      <c r="L137" s="52" t="s">
        <v>121</v>
      </c>
      <c r="M137" s="52">
        <v>1</v>
      </c>
      <c r="N137" s="52">
        <v>1000</v>
      </c>
      <c r="O137" s="52">
        <v>4800</v>
      </c>
      <c r="P137" s="33">
        <v>2200</v>
      </c>
      <c r="Q137" s="52">
        <f>S137+T137+U137+V137+W137+X137+Y137+Z137</f>
        <v>1700</v>
      </c>
      <c r="R137" s="52"/>
      <c r="S137" s="52">
        <v>1100</v>
      </c>
      <c r="T137" s="52">
        <v>600</v>
      </c>
      <c r="U137" s="52"/>
      <c r="V137" s="52"/>
      <c r="W137" s="52"/>
      <c r="X137" s="52"/>
      <c r="Y137" s="52"/>
      <c r="Z137" s="52"/>
      <c r="AA137" s="52"/>
      <c r="AB137" s="52"/>
      <c r="AC137" s="52"/>
      <c r="AD137" s="52" t="s">
        <v>166</v>
      </c>
      <c r="AE137" s="52" t="s">
        <v>167</v>
      </c>
      <c r="AF137" s="52" t="s">
        <v>505</v>
      </c>
      <c r="AG137" s="52" t="s">
        <v>506</v>
      </c>
      <c r="AH137" s="52" t="s">
        <v>93</v>
      </c>
      <c r="AI137" s="67" t="s">
        <v>507</v>
      </c>
      <c r="AJ137" s="40" t="s">
        <v>501</v>
      </c>
      <c r="AK137" s="68" t="s">
        <v>67</v>
      </c>
      <c r="AL137" s="68" t="s">
        <v>68</v>
      </c>
      <c r="AM137" s="67" t="s">
        <v>69</v>
      </c>
    </row>
    <row r="138" s="5" customFormat="1" ht="30" customHeight="1" spans="1:39">
      <c r="A138" s="38" t="s">
        <v>50</v>
      </c>
      <c r="B138" s="28" t="s">
        <v>508</v>
      </c>
      <c r="C138" s="28"/>
      <c r="D138" s="28"/>
      <c r="E138" s="28"/>
      <c r="F138" s="28"/>
      <c r="G138" s="28"/>
      <c r="H138" s="28"/>
      <c r="I138" s="28"/>
      <c r="J138" s="28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8"/>
      <c r="AE138" s="58"/>
      <c r="AF138" s="58"/>
      <c r="AG138" s="58"/>
      <c r="AH138" s="58"/>
      <c r="AI138" s="58"/>
      <c r="AJ138" s="65"/>
      <c r="AK138" s="58"/>
      <c r="AL138" s="58"/>
      <c r="AM138" s="58"/>
    </row>
    <row r="139" s="5" customFormat="1" ht="30" customHeight="1" spans="1:39">
      <c r="A139" s="38" t="s">
        <v>50</v>
      </c>
      <c r="B139" s="28" t="s">
        <v>509</v>
      </c>
      <c r="C139" s="28"/>
      <c r="D139" s="28"/>
      <c r="E139" s="28"/>
      <c r="F139" s="28"/>
      <c r="G139" s="28"/>
      <c r="H139" s="28"/>
      <c r="I139" s="28"/>
      <c r="J139" s="28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  <c r="Z139" s="51"/>
      <c r="AA139" s="51"/>
      <c r="AB139" s="51"/>
      <c r="AC139" s="51"/>
      <c r="AD139" s="58"/>
      <c r="AE139" s="58"/>
      <c r="AF139" s="58"/>
      <c r="AG139" s="58"/>
      <c r="AH139" s="58"/>
      <c r="AI139" s="58"/>
      <c r="AJ139" s="65"/>
      <c r="AK139" s="58"/>
      <c r="AL139" s="58"/>
      <c r="AM139" s="58"/>
    </row>
    <row r="140" s="5" customFormat="1" ht="30" customHeight="1" spans="1:39">
      <c r="A140" s="38" t="s">
        <v>50</v>
      </c>
      <c r="B140" s="28" t="s">
        <v>510</v>
      </c>
      <c r="C140" s="28"/>
      <c r="D140" s="28"/>
      <c r="E140" s="28"/>
      <c r="F140" s="28"/>
      <c r="G140" s="28"/>
      <c r="H140" s="28"/>
      <c r="I140" s="28"/>
      <c r="J140" s="28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51"/>
      <c r="AA140" s="51"/>
      <c r="AB140" s="51"/>
      <c r="AC140" s="51"/>
      <c r="AD140" s="58"/>
      <c r="AE140" s="58"/>
      <c r="AF140" s="58"/>
      <c r="AG140" s="58"/>
      <c r="AH140" s="58"/>
      <c r="AI140" s="58"/>
      <c r="AJ140" s="65"/>
      <c r="AK140" s="58"/>
      <c r="AL140" s="58"/>
      <c r="AM140" s="58"/>
    </row>
    <row r="141" s="5" customFormat="1" ht="30" customHeight="1" spans="1:39">
      <c r="A141" s="38" t="s">
        <v>50</v>
      </c>
      <c r="B141" s="28" t="s">
        <v>511</v>
      </c>
      <c r="C141" s="28"/>
      <c r="D141" s="28"/>
      <c r="E141" s="28"/>
      <c r="F141" s="28"/>
      <c r="G141" s="28"/>
      <c r="H141" s="28"/>
      <c r="I141" s="28"/>
      <c r="J141" s="28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8"/>
      <c r="AE141" s="58"/>
      <c r="AF141" s="58"/>
      <c r="AG141" s="58"/>
      <c r="AH141" s="58"/>
      <c r="AI141" s="58"/>
      <c r="AJ141" s="65"/>
      <c r="AK141" s="58"/>
      <c r="AL141" s="58"/>
      <c r="AM141" s="58"/>
    </row>
    <row r="142" s="5" customFormat="1" ht="30" customHeight="1" spans="1:39">
      <c r="A142" s="27" t="s">
        <v>46</v>
      </c>
      <c r="B142" s="28" t="s">
        <v>512</v>
      </c>
      <c r="C142" s="29"/>
      <c r="D142" s="29"/>
      <c r="E142" s="29"/>
      <c r="F142" s="29"/>
      <c r="G142" s="29"/>
      <c r="H142" s="29"/>
      <c r="I142" s="29"/>
      <c r="J142" s="29"/>
      <c r="K142" s="75"/>
      <c r="L142" s="75"/>
      <c r="M142" s="75">
        <f t="shared" ref="M142:Q142" si="68">M143+M145+M148</f>
        <v>1</v>
      </c>
      <c r="N142" s="75"/>
      <c r="O142" s="75"/>
      <c r="P142" s="75">
        <f t="shared" si="68"/>
        <v>1350</v>
      </c>
      <c r="Q142" s="75">
        <f t="shared" si="68"/>
        <v>1100</v>
      </c>
      <c r="R142" s="75"/>
      <c r="S142" s="75">
        <f t="shared" ref="S142:AC142" si="69">S143+S145+S148</f>
        <v>500</v>
      </c>
      <c r="T142" s="75">
        <f t="shared" si="69"/>
        <v>600</v>
      </c>
      <c r="U142" s="75">
        <f t="shared" si="69"/>
        <v>0</v>
      </c>
      <c r="V142" s="75">
        <f t="shared" si="69"/>
        <v>0</v>
      </c>
      <c r="W142" s="75">
        <f t="shared" si="69"/>
        <v>0</v>
      </c>
      <c r="X142" s="75">
        <f t="shared" si="69"/>
        <v>0</v>
      </c>
      <c r="Y142" s="75">
        <f t="shared" si="69"/>
        <v>0</v>
      </c>
      <c r="Z142" s="75">
        <f t="shared" si="69"/>
        <v>0</v>
      </c>
      <c r="AA142" s="75">
        <f t="shared" si="69"/>
        <v>0</v>
      </c>
      <c r="AB142" s="75">
        <f t="shared" si="69"/>
        <v>0</v>
      </c>
      <c r="AC142" s="75">
        <f t="shared" si="69"/>
        <v>0</v>
      </c>
      <c r="AD142" s="77"/>
      <c r="AE142" s="77"/>
      <c r="AF142" s="77"/>
      <c r="AG142" s="77"/>
      <c r="AH142" s="77"/>
      <c r="AI142" s="77"/>
      <c r="AJ142" s="80"/>
      <c r="AK142" s="77"/>
      <c r="AL142" s="77"/>
      <c r="AM142" s="77"/>
    </row>
    <row r="143" s="5" customFormat="1" ht="30" customHeight="1" spans="1:39">
      <c r="A143" s="74" t="s">
        <v>48</v>
      </c>
      <c r="B143" s="28" t="s">
        <v>513</v>
      </c>
      <c r="C143" s="28"/>
      <c r="D143" s="28"/>
      <c r="E143" s="28"/>
      <c r="F143" s="28"/>
      <c r="G143" s="28"/>
      <c r="H143" s="28"/>
      <c r="I143" s="28"/>
      <c r="J143" s="28"/>
      <c r="K143" s="51">
        <f t="shared" ref="K143:Q143" si="70">K144</f>
        <v>0</v>
      </c>
      <c r="L143" s="51"/>
      <c r="M143" s="51">
        <f t="shared" si="70"/>
        <v>0</v>
      </c>
      <c r="N143" s="51">
        <f t="shared" si="70"/>
        <v>0</v>
      </c>
      <c r="O143" s="51">
        <f t="shared" si="70"/>
        <v>0</v>
      </c>
      <c r="P143" s="51">
        <f t="shared" si="70"/>
        <v>0</v>
      </c>
      <c r="Q143" s="51">
        <f t="shared" si="70"/>
        <v>0</v>
      </c>
      <c r="R143" s="51"/>
      <c r="S143" s="51">
        <f t="shared" ref="S143:AC143" si="71">S144</f>
        <v>0</v>
      </c>
      <c r="T143" s="51">
        <f t="shared" si="71"/>
        <v>0</v>
      </c>
      <c r="U143" s="51">
        <f t="shared" si="71"/>
        <v>0</v>
      </c>
      <c r="V143" s="51">
        <f t="shared" si="71"/>
        <v>0</v>
      </c>
      <c r="W143" s="51">
        <f t="shared" si="71"/>
        <v>0</v>
      </c>
      <c r="X143" s="51">
        <f t="shared" si="71"/>
        <v>0</v>
      </c>
      <c r="Y143" s="51">
        <f t="shared" si="71"/>
        <v>0</v>
      </c>
      <c r="Z143" s="51">
        <f t="shared" si="71"/>
        <v>0</v>
      </c>
      <c r="AA143" s="51">
        <f t="shared" si="71"/>
        <v>0</v>
      </c>
      <c r="AB143" s="51">
        <f t="shared" si="71"/>
        <v>0</v>
      </c>
      <c r="AC143" s="51">
        <f t="shared" si="71"/>
        <v>0</v>
      </c>
      <c r="AD143" s="58"/>
      <c r="AE143" s="58"/>
      <c r="AF143" s="58"/>
      <c r="AG143" s="58"/>
      <c r="AH143" s="58"/>
      <c r="AI143" s="58"/>
      <c r="AJ143" s="65"/>
      <c r="AK143" s="58"/>
      <c r="AL143" s="58"/>
      <c r="AM143" s="58"/>
    </row>
    <row r="144" s="5" customFormat="1" ht="30" customHeight="1" spans="1:39">
      <c r="A144" s="38" t="s">
        <v>50</v>
      </c>
      <c r="B144" s="28" t="s">
        <v>514</v>
      </c>
      <c r="C144" s="28"/>
      <c r="D144" s="28"/>
      <c r="E144" s="28"/>
      <c r="F144" s="28"/>
      <c r="G144" s="28"/>
      <c r="H144" s="28"/>
      <c r="I144" s="28"/>
      <c r="J144" s="28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8"/>
      <c r="AE144" s="58"/>
      <c r="AF144" s="58"/>
      <c r="AG144" s="58"/>
      <c r="AH144" s="58"/>
      <c r="AI144" s="58"/>
      <c r="AJ144" s="65"/>
      <c r="AK144" s="58"/>
      <c r="AL144" s="58"/>
      <c r="AM144" s="58"/>
    </row>
    <row r="145" s="5" customFormat="1" ht="30" customHeight="1" spans="1:39">
      <c r="A145" s="74" t="s">
        <v>48</v>
      </c>
      <c r="B145" s="28" t="s">
        <v>515</v>
      </c>
      <c r="C145" s="28"/>
      <c r="D145" s="28"/>
      <c r="E145" s="28"/>
      <c r="F145" s="28"/>
      <c r="G145" s="28"/>
      <c r="H145" s="28"/>
      <c r="I145" s="28"/>
      <c r="J145" s="28"/>
      <c r="K145" s="51">
        <f t="shared" ref="K145:Q145" si="72">K146</f>
        <v>4500</v>
      </c>
      <c r="L145" s="51"/>
      <c r="M145" s="51">
        <f t="shared" si="72"/>
        <v>1</v>
      </c>
      <c r="N145" s="51">
        <f t="shared" si="72"/>
        <v>3825</v>
      </c>
      <c r="O145" s="51">
        <f t="shared" si="72"/>
        <v>4500</v>
      </c>
      <c r="P145" s="51">
        <f t="shared" si="72"/>
        <v>1350</v>
      </c>
      <c r="Q145" s="51">
        <f t="shared" si="72"/>
        <v>1100</v>
      </c>
      <c r="R145" s="51"/>
      <c r="S145" s="51">
        <f t="shared" ref="S145:AC145" si="73">S146</f>
        <v>500</v>
      </c>
      <c r="T145" s="51">
        <f t="shared" si="73"/>
        <v>600</v>
      </c>
      <c r="U145" s="51">
        <f t="shared" si="73"/>
        <v>0</v>
      </c>
      <c r="V145" s="51">
        <f t="shared" si="73"/>
        <v>0</v>
      </c>
      <c r="W145" s="51">
        <f t="shared" si="73"/>
        <v>0</v>
      </c>
      <c r="X145" s="51">
        <f t="shared" si="73"/>
        <v>0</v>
      </c>
      <c r="Y145" s="51">
        <f t="shared" si="73"/>
        <v>0</v>
      </c>
      <c r="Z145" s="51">
        <f t="shared" si="73"/>
        <v>0</v>
      </c>
      <c r="AA145" s="51">
        <f t="shared" si="73"/>
        <v>0</v>
      </c>
      <c r="AB145" s="51">
        <f t="shared" si="73"/>
        <v>0</v>
      </c>
      <c r="AC145" s="51">
        <f t="shared" si="73"/>
        <v>0</v>
      </c>
      <c r="AD145" s="58"/>
      <c r="AE145" s="58"/>
      <c r="AF145" s="58"/>
      <c r="AG145" s="58"/>
      <c r="AH145" s="58"/>
      <c r="AI145" s="58"/>
      <c r="AJ145" s="65"/>
      <c r="AK145" s="58"/>
      <c r="AL145" s="58"/>
      <c r="AM145" s="58"/>
    </row>
    <row r="146" s="5" customFormat="1" ht="30" customHeight="1" spans="1:39">
      <c r="A146" s="38" t="s">
        <v>50</v>
      </c>
      <c r="B146" s="28" t="s">
        <v>516</v>
      </c>
      <c r="C146" s="28"/>
      <c r="D146" s="28"/>
      <c r="E146" s="28"/>
      <c r="F146" s="28"/>
      <c r="G146" s="28"/>
      <c r="H146" s="28"/>
      <c r="I146" s="28"/>
      <c r="J146" s="28"/>
      <c r="K146" s="51">
        <f t="shared" ref="K146:Q146" si="74">SUM(K147)</f>
        <v>4500</v>
      </c>
      <c r="L146" s="51"/>
      <c r="M146" s="51">
        <f t="shared" si="74"/>
        <v>1</v>
      </c>
      <c r="N146" s="51">
        <f t="shared" si="74"/>
        <v>3825</v>
      </c>
      <c r="O146" s="51">
        <f t="shared" si="74"/>
        <v>4500</v>
      </c>
      <c r="P146" s="51">
        <f t="shared" si="74"/>
        <v>1350</v>
      </c>
      <c r="Q146" s="51">
        <f t="shared" si="74"/>
        <v>1100</v>
      </c>
      <c r="R146" s="51"/>
      <c r="S146" s="51">
        <f t="shared" ref="S146:AC146" si="75">SUM(S147)</f>
        <v>500</v>
      </c>
      <c r="T146" s="51">
        <f t="shared" si="75"/>
        <v>600</v>
      </c>
      <c r="U146" s="51">
        <f t="shared" si="75"/>
        <v>0</v>
      </c>
      <c r="V146" s="51">
        <f t="shared" si="75"/>
        <v>0</v>
      </c>
      <c r="W146" s="51">
        <f t="shared" si="75"/>
        <v>0</v>
      </c>
      <c r="X146" s="51">
        <f t="shared" si="75"/>
        <v>0</v>
      </c>
      <c r="Y146" s="51">
        <f t="shared" si="75"/>
        <v>0</v>
      </c>
      <c r="Z146" s="51">
        <f t="shared" si="75"/>
        <v>0</v>
      </c>
      <c r="AA146" s="51">
        <f t="shared" si="75"/>
        <v>0</v>
      </c>
      <c r="AB146" s="51">
        <f t="shared" si="75"/>
        <v>0</v>
      </c>
      <c r="AC146" s="51">
        <f t="shared" si="75"/>
        <v>0</v>
      </c>
      <c r="AD146" s="58"/>
      <c r="AE146" s="58"/>
      <c r="AF146" s="58"/>
      <c r="AG146" s="58"/>
      <c r="AH146" s="58"/>
      <c r="AI146" s="58"/>
      <c r="AJ146" s="65"/>
      <c r="AK146" s="58"/>
      <c r="AL146" s="58"/>
      <c r="AM146" s="58"/>
    </row>
    <row r="147" s="5" customFormat="1" ht="85" customHeight="1" spans="1:39">
      <c r="A147" s="33">
        <f>SUBTOTAL(103,$D$11:D147)</f>
        <v>52</v>
      </c>
      <c r="B147" s="45" t="s">
        <v>517</v>
      </c>
      <c r="C147" s="46">
        <v>2026</v>
      </c>
      <c r="D147" s="37" t="s">
        <v>518</v>
      </c>
      <c r="E147" s="37" t="s">
        <v>515</v>
      </c>
      <c r="F147" s="37" t="s">
        <v>516</v>
      </c>
      <c r="G147" s="40" t="s">
        <v>55</v>
      </c>
      <c r="H147" s="37" t="s">
        <v>519</v>
      </c>
      <c r="I147" s="40" t="s">
        <v>119</v>
      </c>
      <c r="J147" s="37" t="s">
        <v>520</v>
      </c>
      <c r="K147" s="52">
        <v>4500</v>
      </c>
      <c r="L147" s="52" t="s">
        <v>26</v>
      </c>
      <c r="M147" s="52">
        <v>1</v>
      </c>
      <c r="N147" s="52">
        <v>3825</v>
      </c>
      <c r="O147" s="52">
        <v>4500</v>
      </c>
      <c r="P147" s="33">
        <v>1350</v>
      </c>
      <c r="Q147" s="52">
        <f>S147+T147+U147+V147+W147+X147+Y147+Z147</f>
        <v>1100</v>
      </c>
      <c r="R147" s="52"/>
      <c r="S147" s="52">
        <v>500</v>
      </c>
      <c r="T147" s="52">
        <v>600</v>
      </c>
      <c r="U147" s="52"/>
      <c r="V147" s="52"/>
      <c r="W147" s="52"/>
      <c r="X147" s="52"/>
      <c r="Y147" s="52"/>
      <c r="Z147" s="52"/>
      <c r="AA147" s="52"/>
      <c r="AB147" s="52"/>
      <c r="AC147" s="52"/>
      <c r="AD147" s="52" t="s">
        <v>521</v>
      </c>
      <c r="AE147" s="52" t="s">
        <v>522</v>
      </c>
      <c r="AF147" s="52" t="s">
        <v>523</v>
      </c>
      <c r="AG147" s="52" t="s">
        <v>522</v>
      </c>
      <c r="AH147" s="52" t="s">
        <v>524</v>
      </c>
      <c r="AI147" s="67" t="s">
        <v>525</v>
      </c>
      <c r="AJ147" s="66" t="s">
        <v>526</v>
      </c>
      <c r="AK147" s="68" t="s">
        <v>67</v>
      </c>
      <c r="AL147" s="68" t="s">
        <v>68</v>
      </c>
      <c r="AM147" s="67" t="s">
        <v>69</v>
      </c>
    </row>
    <row r="148" s="5" customFormat="1" ht="30" customHeight="1" spans="1:39">
      <c r="A148" s="74" t="s">
        <v>48</v>
      </c>
      <c r="B148" s="28" t="s">
        <v>527</v>
      </c>
      <c r="C148" s="28"/>
      <c r="D148" s="28"/>
      <c r="E148" s="28"/>
      <c r="F148" s="28"/>
      <c r="G148" s="28"/>
      <c r="H148" s="28"/>
      <c r="I148" s="28"/>
      <c r="J148" s="28"/>
      <c r="K148" s="51">
        <f t="shared" ref="K148:Q148" si="76">K149</f>
        <v>0</v>
      </c>
      <c r="L148" s="51"/>
      <c r="M148" s="51">
        <f t="shared" si="76"/>
        <v>0</v>
      </c>
      <c r="N148" s="51">
        <f t="shared" si="76"/>
        <v>0</v>
      </c>
      <c r="O148" s="51">
        <f t="shared" si="76"/>
        <v>0</v>
      </c>
      <c r="P148" s="51">
        <f t="shared" si="76"/>
        <v>0</v>
      </c>
      <c r="Q148" s="51">
        <f t="shared" si="76"/>
        <v>0</v>
      </c>
      <c r="R148" s="51"/>
      <c r="S148" s="51">
        <f t="shared" ref="S148:AC148" si="77">S149</f>
        <v>0</v>
      </c>
      <c r="T148" s="51">
        <f t="shared" si="77"/>
        <v>0</v>
      </c>
      <c r="U148" s="51">
        <f t="shared" si="77"/>
        <v>0</v>
      </c>
      <c r="V148" s="51">
        <f t="shared" si="77"/>
        <v>0</v>
      </c>
      <c r="W148" s="51">
        <f t="shared" si="77"/>
        <v>0</v>
      </c>
      <c r="X148" s="51">
        <f t="shared" si="77"/>
        <v>0</v>
      </c>
      <c r="Y148" s="51">
        <f t="shared" si="77"/>
        <v>0</v>
      </c>
      <c r="Z148" s="51">
        <f t="shared" si="77"/>
        <v>0</v>
      </c>
      <c r="AA148" s="51">
        <f t="shared" si="77"/>
        <v>0</v>
      </c>
      <c r="AB148" s="51">
        <f t="shared" si="77"/>
        <v>0</v>
      </c>
      <c r="AC148" s="51">
        <f t="shared" si="77"/>
        <v>0</v>
      </c>
      <c r="AD148" s="58"/>
      <c r="AE148" s="58"/>
      <c r="AF148" s="58"/>
      <c r="AG148" s="58"/>
      <c r="AH148" s="58"/>
      <c r="AI148" s="58"/>
      <c r="AJ148" s="65"/>
      <c r="AK148" s="58"/>
      <c r="AL148" s="58"/>
      <c r="AM148" s="58"/>
    </row>
    <row r="149" s="5" customFormat="1" ht="30" customHeight="1" spans="1:39">
      <c r="A149" s="38" t="s">
        <v>50</v>
      </c>
      <c r="B149" s="28" t="s">
        <v>528</v>
      </c>
      <c r="C149" s="28"/>
      <c r="D149" s="28"/>
      <c r="E149" s="28"/>
      <c r="F149" s="28"/>
      <c r="G149" s="28"/>
      <c r="H149" s="28"/>
      <c r="I149" s="28"/>
      <c r="J149" s="28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1"/>
      <c r="AC149" s="51"/>
      <c r="AD149" s="58"/>
      <c r="AE149" s="58"/>
      <c r="AF149" s="58"/>
      <c r="AG149" s="58"/>
      <c r="AH149" s="58"/>
      <c r="AI149" s="58"/>
      <c r="AJ149" s="65"/>
      <c r="AK149" s="58"/>
      <c r="AL149" s="58"/>
      <c r="AM149" s="58"/>
    </row>
    <row r="150" s="5" customFormat="1" ht="30" customHeight="1" spans="1:39">
      <c r="A150" s="27" t="s">
        <v>46</v>
      </c>
      <c r="B150" s="28" t="s">
        <v>529</v>
      </c>
      <c r="C150" s="29"/>
      <c r="D150" s="29"/>
      <c r="E150" s="29"/>
      <c r="F150" s="29"/>
      <c r="G150" s="29"/>
      <c r="H150" s="29"/>
      <c r="I150" s="29"/>
      <c r="J150" s="29"/>
      <c r="K150" s="75"/>
      <c r="L150" s="75"/>
      <c r="M150" s="75">
        <f t="shared" ref="M150:Q150" si="78">M151</f>
        <v>0</v>
      </c>
      <c r="N150" s="75"/>
      <c r="O150" s="75"/>
      <c r="P150" s="75">
        <f t="shared" si="78"/>
        <v>0</v>
      </c>
      <c r="Q150" s="75">
        <f t="shared" si="78"/>
        <v>0</v>
      </c>
      <c r="R150" s="75"/>
      <c r="S150" s="75">
        <f t="shared" ref="S150:AC150" si="79">S151</f>
        <v>0</v>
      </c>
      <c r="T150" s="75">
        <f t="shared" si="79"/>
        <v>0</v>
      </c>
      <c r="U150" s="75">
        <f t="shared" si="79"/>
        <v>0</v>
      </c>
      <c r="V150" s="75">
        <f t="shared" si="79"/>
        <v>0</v>
      </c>
      <c r="W150" s="75">
        <f t="shared" si="79"/>
        <v>0</v>
      </c>
      <c r="X150" s="75">
        <f t="shared" si="79"/>
        <v>0</v>
      </c>
      <c r="Y150" s="75">
        <f t="shared" si="79"/>
        <v>0</v>
      </c>
      <c r="Z150" s="75">
        <f t="shared" si="79"/>
        <v>0</v>
      </c>
      <c r="AA150" s="75">
        <f t="shared" si="79"/>
        <v>0</v>
      </c>
      <c r="AB150" s="75">
        <f t="shared" si="79"/>
        <v>0</v>
      </c>
      <c r="AC150" s="75">
        <f t="shared" si="79"/>
        <v>0</v>
      </c>
      <c r="AD150" s="77"/>
      <c r="AE150" s="77"/>
      <c r="AF150" s="77"/>
      <c r="AG150" s="77"/>
      <c r="AH150" s="77"/>
      <c r="AI150" s="77"/>
      <c r="AJ150" s="80"/>
      <c r="AK150" s="77"/>
      <c r="AL150" s="77"/>
      <c r="AM150" s="77"/>
    </row>
    <row r="151" s="5" customFormat="1" ht="30" customHeight="1" spans="1:39">
      <c r="A151" s="30" t="s">
        <v>48</v>
      </c>
      <c r="B151" s="28" t="s">
        <v>529</v>
      </c>
      <c r="C151" s="28"/>
      <c r="D151" s="28"/>
      <c r="E151" s="28"/>
      <c r="F151" s="28"/>
      <c r="G151" s="28"/>
      <c r="H151" s="28"/>
      <c r="I151" s="28"/>
      <c r="J151" s="28"/>
      <c r="K151" s="51">
        <f t="shared" ref="K151:Q151" si="80">K152</f>
        <v>0</v>
      </c>
      <c r="L151" s="51"/>
      <c r="M151" s="51">
        <f t="shared" si="80"/>
        <v>0</v>
      </c>
      <c r="N151" s="51">
        <f t="shared" si="80"/>
        <v>0</v>
      </c>
      <c r="O151" s="51">
        <f t="shared" si="80"/>
        <v>0</v>
      </c>
      <c r="P151" s="51">
        <f t="shared" si="80"/>
        <v>0</v>
      </c>
      <c r="Q151" s="51">
        <f t="shared" si="80"/>
        <v>0</v>
      </c>
      <c r="R151" s="51"/>
      <c r="S151" s="51">
        <f t="shared" ref="S151:AC151" si="81">S152</f>
        <v>0</v>
      </c>
      <c r="T151" s="51"/>
      <c r="U151" s="51">
        <f t="shared" si="81"/>
        <v>0</v>
      </c>
      <c r="V151" s="51">
        <f t="shared" si="81"/>
        <v>0</v>
      </c>
      <c r="W151" s="51">
        <f t="shared" si="81"/>
        <v>0</v>
      </c>
      <c r="X151" s="51">
        <f t="shared" si="81"/>
        <v>0</v>
      </c>
      <c r="Y151" s="51">
        <f t="shared" si="81"/>
        <v>0</v>
      </c>
      <c r="Z151" s="51">
        <f t="shared" si="81"/>
        <v>0</v>
      </c>
      <c r="AA151" s="51">
        <f t="shared" si="81"/>
        <v>0</v>
      </c>
      <c r="AB151" s="51">
        <f t="shared" si="81"/>
        <v>0</v>
      </c>
      <c r="AC151" s="51">
        <f t="shared" si="81"/>
        <v>0</v>
      </c>
      <c r="AD151" s="58"/>
      <c r="AE151" s="58"/>
      <c r="AF151" s="58"/>
      <c r="AG151" s="58"/>
      <c r="AH151" s="58"/>
      <c r="AI151" s="58"/>
      <c r="AJ151" s="65"/>
      <c r="AK151" s="58"/>
      <c r="AL151" s="58"/>
      <c r="AM151" s="58"/>
    </row>
    <row r="152" s="5" customFormat="1" ht="30" customHeight="1" spans="1:39">
      <c r="A152" s="30" t="s">
        <v>50</v>
      </c>
      <c r="B152" s="28" t="s">
        <v>529</v>
      </c>
      <c r="C152" s="28"/>
      <c r="D152" s="28"/>
      <c r="E152" s="28"/>
      <c r="F152" s="28"/>
      <c r="G152" s="28"/>
      <c r="H152" s="28"/>
      <c r="I152" s="28"/>
      <c r="J152" s="28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  <c r="Z152" s="51"/>
      <c r="AA152" s="51"/>
      <c r="AB152" s="51"/>
      <c r="AC152" s="51"/>
      <c r="AD152" s="58"/>
      <c r="AE152" s="58"/>
      <c r="AF152" s="58"/>
      <c r="AG152" s="58"/>
      <c r="AH152" s="58"/>
      <c r="AI152" s="58"/>
      <c r="AJ152" s="65"/>
      <c r="AK152" s="58"/>
      <c r="AL152" s="58"/>
      <c r="AM152" s="58"/>
    </row>
    <row r="153" s="5" customFormat="1" ht="30" customHeight="1" spans="1:39">
      <c r="A153" s="27" t="s">
        <v>46</v>
      </c>
      <c r="B153" s="28" t="s">
        <v>530</v>
      </c>
      <c r="C153" s="29"/>
      <c r="D153" s="29"/>
      <c r="E153" s="29"/>
      <c r="F153" s="29"/>
      <c r="G153" s="29"/>
      <c r="H153" s="29"/>
      <c r="I153" s="29"/>
      <c r="J153" s="29"/>
      <c r="K153" s="75"/>
      <c r="L153" s="75"/>
      <c r="M153" s="75">
        <f t="shared" ref="M153:Q153" si="82">M154</f>
        <v>1</v>
      </c>
      <c r="N153" s="75"/>
      <c r="O153" s="75"/>
      <c r="P153" s="75">
        <f t="shared" si="82"/>
        <v>18.5</v>
      </c>
      <c r="Q153" s="75">
        <f t="shared" si="82"/>
        <v>18.5</v>
      </c>
      <c r="R153" s="75"/>
      <c r="S153" s="75">
        <f t="shared" ref="S153:AC153" si="83">S154</f>
        <v>0</v>
      </c>
      <c r="T153" s="75">
        <f t="shared" si="83"/>
        <v>0</v>
      </c>
      <c r="U153" s="75">
        <f t="shared" si="83"/>
        <v>0</v>
      </c>
      <c r="V153" s="75">
        <f t="shared" si="83"/>
        <v>18.5</v>
      </c>
      <c r="W153" s="75">
        <f t="shared" si="83"/>
        <v>0</v>
      </c>
      <c r="X153" s="75">
        <f t="shared" si="83"/>
        <v>0</v>
      </c>
      <c r="Y153" s="75">
        <f t="shared" si="83"/>
        <v>0</v>
      </c>
      <c r="Z153" s="75">
        <f t="shared" si="83"/>
        <v>0</v>
      </c>
      <c r="AA153" s="75">
        <f t="shared" si="83"/>
        <v>0</v>
      </c>
      <c r="AB153" s="75">
        <f t="shared" si="83"/>
        <v>0</v>
      </c>
      <c r="AC153" s="75">
        <f t="shared" si="83"/>
        <v>0</v>
      </c>
      <c r="AD153" s="77"/>
      <c r="AE153" s="77"/>
      <c r="AF153" s="77"/>
      <c r="AG153" s="77"/>
      <c r="AH153" s="77"/>
      <c r="AI153" s="77"/>
      <c r="AJ153" s="80"/>
      <c r="AK153" s="77"/>
      <c r="AL153" s="77"/>
      <c r="AM153" s="77"/>
    </row>
    <row r="154" s="5" customFormat="1" ht="30" customHeight="1" spans="1:39">
      <c r="A154" s="30" t="s">
        <v>48</v>
      </c>
      <c r="B154" s="28" t="s">
        <v>530</v>
      </c>
      <c r="C154" s="28"/>
      <c r="D154" s="28"/>
      <c r="E154" s="28"/>
      <c r="F154" s="28"/>
      <c r="G154" s="28"/>
      <c r="H154" s="28"/>
      <c r="I154" s="28"/>
      <c r="J154" s="28"/>
      <c r="K154" s="51">
        <f t="shared" ref="K154:Q154" si="84">K155+K156</f>
        <v>1</v>
      </c>
      <c r="L154" s="51"/>
      <c r="M154" s="51">
        <f t="shared" si="84"/>
        <v>1</v>
      </c>
      <c r="N154" s="51">
        <f t="shared" si="84"/>
        <v>1850</v>
      </c>
      <c r="O154" s="51">
        <f t="shared" si="84"/>
        <v>6046</v>
      </c>
      <c r="P154" s="51">
        <f t="shared" si="84"/>
        <v>18.5</v>
      </c>
      <c r="Q154" s="51">
        <f t="shared" si="84"/>
        <v>18.5</v>
      </c>
      <c r="R154" s="51"/>
      <c r="S154" s="51">
        <f t="shared" ref="S154:AC154" si="85">S155+S156</f>
        <v>0</v>
      </c>
      <c r="T154" s="51">
        <f t="shared" si="85"/>
        <v>0</v>
      </c>
      <c r="U154" s="51">
        <f t="shared" si="85"/>
        <v>0</v>
      </c>
      <c r="V154" s="51">
        <f t="shared" si="85"/>
        <v>18.5</v>
      </c>
      <c r="W154" s="51">
        <f t="shared" si="85"/>
        <v>0</v>
      </c>
      <c r="X154" s="51">
        <f t="shared" si="85"/>
        <v>0</v>
      </c>
      <c r="Y154" s="51">
        <f t="shared" si="85"/>
        <v>0</v>
      </c>
      <c r="Z154" s="51">
        <f t="shared" si="85"/>
        <v>0</v>
      </c>
      <c r="AA154" s="51">
        <f t="shared" si="85"/>
        <v>0</v>
      </c>
      <c r="AB154" s="51">
        <f t="shared" si="85"/>
        <v>0</v>
      </c>
      <c r="AC154" s="51">
        <f t="shared" si="85"/>
        <v>0</v>
      </c>
      <c r="AD154" s="58"/>
      <c r="AE154" s="58"/>
      <c r="AF154" s="58"/>
      <c r="AG154" s="58"/>
      <c r="AH154" s="58"/>
      <c r="AI154" s="58"/>
      <c r="AJ154" s="65"/>
      <c r="AK154" s="58"/>
      <c r="AL154" s="58"/>
      <c r="AM154" s="58"/>
    </row>
    <row r="155" s="5" customFormat="1" ht="30" customHeight="1" spans="1:39">
      <c r="A155" s="38" t="s">
        <v>50</v>
      </c>
      <c r="B155" s="28" t="s">
        <v>531</v>
      </c>
      <c r="C155" s="28"/>
      <c r="D155" s="28"/>
      <c r="E155" s="28"/>
      <c r="F155" s="28"/>
      <c r="G155" s="28"/>
      <c r="H155" s="28"/>
      <c r="I155" s="28"/>
      <c r="J155" s="28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  <c r="Z155" s="51"/>
      <c r="AA155" s="51"/>
      <c r="AB155" s="51"/>
      <c r="AC155" s="51"/>
      <c r="AD155" s="58"/>
      <c r="AE155" s="58"/>
      <c r="AF155" s="58"/>
      <c r="AG155" s="58"/>
      <c r="AH155" s="58"/>
      <c r="AI155" s="58"/>
      <c r="AJ155" s="65"/>
      <c r="AK155" s="58"/>
      <c r="AL155" s="58"/>
      <c r="AM155" s="58"/>
    </row>
    <row r="156" s="5" customFormat="1" ht="30" customHeight="1" spans="1:39">
      <c r="A156" s="38" t="s">
        <v>50</v>
      </c>
      <c r="B156" s="28" t="s">
        <v>532</v>
      </c>
      <c r="C156" s="28"/>
      <c r="D156" s="28"/>
      <c r="E156" s="28"/>
      <c r="F156" s="28"/>
      <c r="G156" s="28"/>
      <c r="H156" s="28"/>
      <c r="I156" s="28"/>
      <c r="J156" s="28"/>
      <c r="K156" s="51">
        <f t="shared" ref="K156:Q156" si="86">SUM(K157)</f>
        <v>1</v>
      </c>
      <c r="L156" s="51"/>
      <c r="M156" s="51">
        <f t="shared" si="86"/>
        <v>1</v>
      </c>
      <c r="N156" s="51">
        <f t="shared" si="86"/>
        <v>1850</v>
      </c>
      <c r="O156" s="51">
        <f t="shared" si="86"/>
        <v>6046</v>
      </c>
      <c r="P156" s="51">
        <f t="shared" si="86"/>
        <v>18.5</v>
      </c>
      <c r="Q156" s="51">
        <f t="shared" si="86"/>
        <v>18.5</v>
      </c>
      <c r="R156" s="51"/>
      <c r="S156" s="51">
        <f t="shared" ref="S156:AC156" si="87">SUM(S157)</f>
        <v>0</v>
      </c>
      <c r="T156" s="51">
        <f t="shared" si="87"/>
        <v>0</v>
      </c>
      <c r="U156" s="51">
        <f t="shared" si="87"/>
        <v>0</v>
      </c>
      <c r="V156" s="51">
        <f t="shared" si="87"/>
        <v>18.5</v>
      </c>
      <c r="W156" s="51">
        <f t="shared" si="87"/>
        <v>0</v>
      </c>
      <c r="X156" s="51">
        <f t="shared" si="87"/>
        <v>0</v>
      </c>
      <c r="Y156" s="51">
        <f t="shared" si="87"/>
        <v>0</v>
      </c>
      <c r="Z156" s="51">
        <f t="shared" si="87"/>
        <v>0</v>
      </c>
      <c r="AA156" s="51">
        <f t="shared" si="87"/>
        <v>0</v>
      </c>
      <c r="AB156" s="51">
        <f t="shared" si="87"/>
        <v>0</v>
      </c>
      <c r="AC156" s="51">
        <f t="shared" si="87"/>
        <v>0</v>
      </c>
      <c r="AD156" s="58"/>
      <c r="AE156" s="58"/>
      <c r="AF156" s="58"/>
      <c r="AG156" s="58"/>
      <c r="AH156" s="58"/>
      <c r="AI156" s="58"/>
      <c r="AJ156" s="65"/>
      <c r="AK156" s="58"/>
      <c r="AL156" s="58"/>
      <c r="AM156" s="58"/>
    </row>
    <row r="157" s="5" customFormat="1" ht="207" customHeight="1" spans="1:39">
      <c r="A157" s="33">
        <f>SUBTOTAL(103,$D$11:D157)</f>
        <v>53</v>
      </c>
      <c r="B157" s="45" t="s">
        <v>533</v>
      </c>
      <c r="C157" s="67">
        <v>2026</v>
      </c>
      <c r="D157" s="37" t="s">
        <v>534</v>
      </c>
      <c r="E157" s="37" t="s">
        <v>530</v>
      </c>
      <c r="F157" s="37" t="s">
        <v>532</v>
      </c>
      <c r="G157" s="40" t="s">
        <v>55</v>
      </c>
      <c r="H157" s="37" t="s">
        <v>56</v>
      </c>
      <c r="I157" s="40" t="s">
        <v>119</v>
      </c>
      <c r="J157" s="37" t="s">
        <v>535</v>
      </c>
      <c r="K157" s="52">
        <v>1</v>
      </c>
      <c r="L157" s="52" t="s">
        <v>59</v>
      </c>
      <c r="M157" s="52">
        <v>1</v>
      </c>
      <c r="N157" s="52">
        <v>1850</v>
      </c>
      <c r="O157" s="52">
        <v>6046</v>
      </c>
      <c r="P157" s="52">
        <v>18.5</v>
      </c>
      <c r="Q157" s="52">
        <f>S157+T157+U157+V157+W157+X157+Y157+Z157</f>
        <v>18.5</v>
      </c>
      <c r="R157" s="52"/>
      <c r="S157" s="52"/>
      <c r="T157" s="52"/>
      <c r="U157" s="52"/>
      <c r="V157" s="52">
        <v>18.5</v>
      </c>
      <c r="W157" s="52"/>
      <c r="X157" s="52"/>
      <c r="Y157" s="52"/>
      <c r="Z157" s="52"/>
      <c r="AA157" s="52"/>
      <c r="AB157" s="52"/>
      <c r="AC157" s="52"/>
      <c r="AD157" s="67" t="s">
        <v>536</v>
      </c>
      <c r="AE157" s="67" t="s">
        <v>403</v>
      </c>
      <c r="AF157" s="67" t="s">
        <v>402</v>
      </c>
      <c r="AG157" s="67" t="s">
        <v>403</v>
      </c>
      <c r="AH157" s="67" t="s">
        <v>537</v>
      </c>
      <c r="AI157" s="67" t="s">
        <v>538</v>
      </c>
      <c r="AJ157" s="66" t="s">
        <v>539</v>
      </c>
      <c r="AK157" s="68" t="s">
        <v>67</v>
      </c>
      <c r="AL157" s="68" t="s">
        <v>68</v>
      </c>
      <c r="AM157" s="67" t="s">
        <v>69</v>
      </c>
    </row>
    <row r="158" s="5" customFormat="1" ht="30" customHeight="1" spans="1:39">
      <c r="A158" s="84" t="s">
        <v>46</v>
      </c>
      <c r="B158" s="28" t="s">
        <v>540</v>
      </c>
      <c r="C158" s="29"/>
      <c r="D158" s="29"/>
      <c r="E158" s="29"/>
      <c r="F158" s="29"/>
      <c r="G158" s="29"/>
      <c r="H158" s="29"/>
      <c r="I158" s="29"/>
      <c r="J158" s="29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7"/>
      <c r="AE158" s="77"/>
      <c r="AF158" s="77"/>
      <c r="AG158" s="77"/>
      <c r="AH158" s="77"/>
      <c r="AI158" s="77"/>
      <c r="AJ158" s="80"/>
      <c r="AK158" s="77"/>
      <c r="AL158" s="77"/>
      <c r="AM158" s="77"/>
    </row>
  </sheetData>
  <autoFilter ref="A7:AM158">
    <extLst/>
  </autoFilter>
  <mergeCells count="142">
    <mergeCell ref="A1:D1"/>
    <mergeCell ref="A2:AJ2"/>
    <mergeCell ref="N3:O3"/>
    <mergeCell ref="Q3:AC3"/>
    <mergeCell ref="AD3:AH3"/>
    <mergeCell ref="Q4:W4"/>
    <mergeCell ref="S5:T5"/>
    <mergeCell ref="A7:J7"/>
    <mergeCell ref="B8:J8"/>
    <mergeCell ref="B9:J9"/>
    <mergeCell ref="B10:J10"/>
    <mergeCell ref="B12:J12"/>
    <mergeCell ref="B14:J14"/>
    <mergeCell ref="B15:J15"/>
    <mergeCell ref="B16:J16"/>
    <mergeCell ref="B18:J18"/>
    <mergeCell ref="B22:J22"/>
    <mergeCell ref="B23:J23"/>
    <mergeCell ref="B29:J29"/>
    <mergeCell ref="B41:J41"/>
    <mergeCell ref="B42:J42"/>
    <mergeCell ref="B44:J44"/>
    <mergeCell ref="B45:J45"/>
    <mergeCell ref="B46:J46"/>
    <mergeCell ref="B47:J47"/>
    <mergeCell ref="B48:J48"/>
    <mergeCell ref="B52:J52"/>
    <mergeCell ref="B53:J53"/>
    <mergeCell ref="B54:J54"/>
    <mergeCell ref="B55:J55"/>
    <mergeCell ref="B62:J62"/>
    <mergeCell ref="B63:J63"/>
    <mergeCell ref="B64:J64"/>
    <mergeCell ref="B65:J65"/>
    <mergeCell ref="B66:J66"/>
    <mergeCell ref="B67:J67"/>
    <mergeCell ref="B68:J68"/>
    <mergeCell ref="B69:J69"/>
    <mergeCell ref="B70:J70"/>
    <mergeCell ref="B72:J72"/>
    <mergeCell ref="B73:J73"/>
    <mergeCell ref="B74:J74"/>
    <mergeCell ref="B75:J75"/>
    <mergeCell ref="B76:J76"/>
    <mergeCell ref="B77:J77"/>
    <mergeCell ref="B78:J78"/>
    <mergeCell ref="B79:J79"/>
    <mergeCell ref="B80:J80"/>
    <mergeCell ref="B81:J81"/>
    <mergeCell ref="B82:J82"/>
    <mergeCell ref="B83:J83"/>
    <mergeCell ref="B84:J84"/>
    <mergeCell ref="B85:J85"/>
    <mergeCell ref="B86:J86"/>
    <mergeCell ref="B87:J87"/>
    <mergeCell ref="B88:J88"/>
    <mergeCell ref="B89:J89"/>
    <mergeCell ref="B90:J90"/>
    <mergeCell ref="B91:J91"/>
    <mergeCell ref="B92:J92"/>
    <mergeCell ref="B94:J94"/>
    <mergeCell ref="B95:J95"/>
    <mergeCell ref="B96:J96"/>
    <mergeCell ref="B97:J97"/>
    <mergeCell ref="B103:J103"/>
    <mergeCell ref="B105:J105"/>
    <mergeCell ref="B110:J110"/>
    <mergeCell ref="B111:J111"/>
    <mergeCell ref="B112:J112"/>
    <mergeCell ref="B113:J113"/>
    <mergeCell ref="B114:J114"/>
    <mergeCell ref="B119:J119"/>
    <mergeCell ref="B120:J120"/>
    <mergeCell ref="B121:J121"/>
    <mergeCell ref="B122:J122"/>
    <mergeCell ref="B123:J123"/>
    <mergeCell ref="B125:J125"/>
    <mergeCell ref="B126:J126"/>
    <mergeCell ref="B127:J127"/>
    <mergeCell ref="B128:J128"/>
    <mergeCell ref="B129:J129"/>
    <mergeCell ref="B130:J130"/>
    <mergeCell ref="B131:J131"/>
    <mergeCell ref="B132:J132"/>
    <mergeCell ref="B133:J133"/>
    <mergeCell ref="B134:J134"/>
    <mergeCell ref="B135:J135"/>
    <mergeCell ref="B138:J138"/>
    <mergeCell ref="B139:J139"/>
    <mergeCell ref="B140:J140"/>
    <mergeCell ref="B141:J141"/>
    <mergeCell ref="B142:J142"/>
    <mergeCell ref="B143:J143"/>
    <mergeCell ref="B144:J144"/>
    <mergeCell ref="B145:J145"/>
    <mergeCell ref="B146:J146"/>
    <mergeCell ref="B148:J148"/>
    <mergeCell ref="B149:J149"/>
    <mergeCell ref="B150:J150"/>
    <mergeCell ref="B151:J151"/>
    <mergeCell ref="B152:J152"/>
    <mergeCell ref="B153:J153"/>
    <mergeCell ref="B154:J154"/>
    <mergeCell ref="B155:J155"/>
    <mergeCell ref="B156:J156"/>
    <mergeCell ref="B158:J158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3:L6"/>
    <mergeCell ref="M3:M6"/>
    <mergeCell ref="N4:N6"/>
    <mergeCell ref="O4:O6"/>
    <mergeCell ref="P3:P6"/>
    <mergeCell ref="Q5:Q6"/>
    <mergeCell ref="U5:U6"/>
    <mergeCell ref="V5:V6"/>
    <mergeCell ref="W5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3:AI6"/>
    <mergeCell ref="AJ3:AJ6"/>
    <mergeCell ref="AK3:AK6"/>
    <mergeCell ref="AL3:AL6"/>
    <mergeCell ref="AM3:AM6"/>
  </mergeCells>
  <printOptions horizontalCentered="1"/>
  <pageMargins left="0.751388888888889" right="0.751388888888889" top="1" bottom="1" header="0.5" footer="0.5"/>
  <pageSetup paperSize="8" scale="3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实施计划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FPB</dc:creator>
  <cp:lastModifiedBy>1111</cp:lastModifiedBy>
  <dcterms:created xsi:type="dcterms:W3CDTF">2026-01-07T12:49:00Z</dcterms:created>
  <dcterms:modified xsi:type="dcterms:W3CDTF">2026-05-14T11:57:09Z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8E9D565461B3476BA3203FB6B2B4782D_13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