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firstSheet="4" activeTab="4"/>
  </bookViews>
  <sheets>
    <sheet name="申报表" sheetId="2" state="hidden" r:id="rId1"/>
    <sheet name="5月监控" sheetId="8" state="hidden" r:id="rId2"/>
    <sheet name="6月监控" sheetId="9" state="hidden" r:id="rId3"/>
    <sheet name="8月监控 " sheetId="10" state="hidden" r:id="rId4"/>
    <sheet name="自评表" sheetId="11" r:id="rId5"/>
    <sheet name="直达资金绩效目标" sheetId="7" state="hidden" r:id="rId6"/>
  </sheets>
  <definedNames>
    <definedName name="_xlnm.Print_Area" localSheetId="1">'5月监控'!$A$1:$J$30</definedName>
    <definedName name="_xlnm.Print_Area" localSheetId="2">'6月监控'!$A$1:$J$30</definedName>
    <definedName name="_xlnm.Print_Area" localSheetId="5">直达资金绩效目标!$A$1:$G$30</definedName>
    <definedName name="_xlnm.Print_Area" localSheetId="3">'8月监控 '!$A$1:$J$30</definedName>
    <definedName name="_xlnm.Print_Area" localSheetId="4">自评表!$A$1:$K$34</definedName>
    <definedName name="_xlnm._FilterDatabase" localSheetId="4" hidden="1">自评表!$A$11:$K$34</definedName>
  </definedNames>
  <calcPr calcId="144525"/>
</workbook>
</file>

<file path=xl/sharedStrings.xml><?xml version="1.0" encoding="utf-8"?>
<sst xmlns="http://schemas.openxmlformats.org/spreadsheetml/2006/main" count="318" uniqueCount="127">
  <si>
    <t>附件1</t>
  </si>
  <si>
    <t>绩效目标申报表</t>
  </si>
  <si>
    <t>（2022年度）</t>
  </si>
  <si>
    <t>项目名称</t>
  </si>
  <si>
    <t>阿克陶县新塔尔乡防渗渠建设项目</t>
  </si>
  <si>
    <t>项目负责人及电话</t>
  </si>
  <si>
    <t>牛伟强13899489329</t>
  </si>
  <si>
    <t>主管部门</t>
  </si>
  <si>
    <t>阿克陶县水利局</t>
  </si>
  <si>
    <t>实施单位</t>
  </si>
  <si>
    <t>阿克陶县中小型公益性水利工程建设项目中心</t>
  </si>
  <si>
    <t>资金情况（万元）</t>
  </si>
  <si>
    <t>年度资金总额：</t>
  </si>
  <si>
    <t xml:space="preserve">       其中：财政拨款</t>
  </si>
  <si>
    <t xml:space="preserve">             其他资金</t>
  </si>
  <si>
    <t xml:space="preserve">总体目标
</t>
  </si>
  <si>
    <t>年度目标</t>
  </si>
  <si>
    <t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</si>
  <si>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</si>
  <si>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</si>
  <si>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</si>
  <si>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</si>
  <si>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</si>
  <si>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</si>
  <si>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</si>
  <si>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防渗改建渠道总长度（≥**米）</t>
  </si>
  <si>
    <t>渠道维修总长度（≥**米）</t>
  </si>
  <si>
    <t>配套渠系建筑物（**座）</t>
  </si>
  <si>
    <t>质量指标</t>
  </si>
  <si>
    <t>项目（工程）验收合格率（100%）</t>
  </si>
  <si>
    <t>时效指标</t>
  </si>
  <si>
    <t>项目计划开工时间</t>
  </si>
  <si>
    <t>2022年4月</t>
  </si>
  <si>
    <t>项目计划完工时间</t>
  </si>
  <si>
    <t>2022年6月</t>
  </si>
  <si>
    <t>项目完工及时率（100%）</t>
  </si>
  <si>
    <t>成本指标</t>
  </si>
  <si>
    <t>防渗改建渠道补助标准（≤**万元/千米）</t>
  </si>
  <si>
    <t>效益指标</t>
  </si>
  <si>
    <t>经济效益
指标</t>
  </si>
  <si>
    <t>带动增加劳动者全年总收入（≥**万元）</t>
  </si>
  <si>
    <t>带动增加脱贫人口全年总收入（≥**万元）</t>
  </si>
  <si>
    <t>社会效益 指标</t>
  </si>
  <si>
    <t>项目受益村庄数（**个）</t>
  </si>
  <si>
    <t>受益群众人口数（≥**人）</t>
  </si>
  <si>
    <t>受益脱贫人口数（≥**人）</t>
  </si>
  <si>
    <t>带动就业人口数（≥**人）</t>
  </si>
  <si>
    <t>新增和改善灌溉面积（**亩）</t>
  </si>
  <si>
    <t>生态效益 指标</t>
  </si>
  <si>
    <t>促进水资源的充分利用</t>
  </si>
  <si>
    <t>有效促进</t>
  </si>
  <si>
    <t>可持续影响指标</t>
  </si>
  <si>
    <t>灌溉渠道合理使用年限（≥**年）</t>
  </si>
  <si>
    <t>满意度指标</t>
  </si>
  <si>
    <t>服务对象
满意度指标</t>
  </si>
  <si>
    <t>受益人口满意度（≥**%）</t>
  </si>
  <si>
    <t>受益脱贫人口满意度（≥**%）</t>
  </si>
  <si>
    <t>注：各地请根据实际情况，从上述绩效指标中选择适合的填报（可结合已下达的中央对地方专项转移支付绩效指标），也可自行增加或适当调整。</t>
  </si>
  <si>
    <t>绩效运行监控表</t>
  </si>
  <si>
    <t>项目负责人</t>
  </si>
  <si>
    <t>类别</t>
  </si>
  <si>
    <t>年初预算数</t>
  </si>
  <si>
    <t>1-5月执行数</t>
  </si>
  <si>
    <t>预算执行率</t>
  </si>
  <si>
    <t>其中：财政拨款</t>
  </si>
  <si>
    <t>-</t>
  </si>
  <si>
    <t>其他资金</t>
  </si>
  <si>
    <t>年度总体目标</t>
  </si>
  <si>
    <t>年度指标值</t>
  </si>
  <si>
    <t>1-5月完成情况</t>
  </si>
  <si>
    <t>全年预计完成情况</t>
  </si>
  <si>
    <t>偏差原因分析</t>
  </si>
  <si>
    <t>备注</t>
  </si>
  <si>
    <t>未达监控节点</t>
  </si>
  <si>
    <t>2022年3月</t>
  </si>
  <si>
    <t>1-6月执行数</t>
  </si>
  <si>
    <t>1-6月完成情况</t>
  </si>
  <si>
    <t>根据实际情况核减。</t>
  </si>
  <si>
    <t>根据实际情况取消建设。</t>
  </si>
  <si>
    <t>根据实际情况增加</t>
  </si>
  <si>
    <t>刘福德13779033753</t>
  </si>
  <si>
    <t>1-8月执行数</t>
  </si>
  <si>
    <t>1-8月完成情况</t>
  </si>
  <si>
    <r>
      <rPr>
        <b/>
        <sz val="16"/>
        <color indexed="8"/>
        <rFont val="宋体"/>
        <charset val="134"/>
      </rPr>
      <t>绩效目标自评表</t>
    </r>
    <r>
      <rPr>
        <sz val="16"/>
        <color indexed="8"/>
        <rFont val="宋体"/>
        <charset val="134"/>
      </rPr>
      <t xml:space="preserve"> </t>
    </r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</si>
  <si>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</si>
  <si>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</si>
  <si>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</si>
  <si>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</si>
  <si>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</si>
  <si>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</si>
  <si>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>其中：本年财政拨款</t>
    </r>
  </si>
  <si>
    <r>
      <rPr>
        <sz val="11"/>
        <color theme="1"/>
        <rFont val="宋体"/>
        <charset val="134"/>
      </rPr>
      <t xml:space="preserve"> </t>
    </r>
    <r>
      <rPr>
        <sz val="11"/>
        <color indexed="8"/>
        <rFont val="宋体"/>
        <charset val="134"/>
      </rPr>
      <t xml:space="preserve">      其他资金</t>
    </r>
  </si>
  <si>
    <t>年初设定目标</t>
  </si>
  <si>
    <t>年度总体目标完成情况综述</t>
  </si>
  <si>
    <r>
      <rPr>
        <sz val="11"/>
        <color theme="1"/>
        <rFont val="宋体"/>
        <charset val="134"/>
        <scheme val="minor"/>
      </rPr>
      <t xml:space="preserve">   阿克陶县新塔尔乡防渗渠建设项目3个村改建渠道总长2206m，配套渠系建筑物13座。                                                              
   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</t>
    </r>
    <r>
      <rPr>
        <sz val="11"/>
        <rFont val="宋体"/>
        <charset val="134"/>
        <scheme val="minor"/>
      </rPr>
      <t>带动增加劳动者全年总收入31.11万元。其中：带动增加脱贫人口全年总收入25.61万元，带动脱贫户就业48人。</t>
    </r>
  </si>
  <si>
    <t>全年实际值</t>
  </si>
  <si>
    <t>未完成原因及拟采取的改进措施</t>
  </si>
  <si>
    <t>产出指标(50分)</t>
  </si>
  <si>
    <t>根据实际情况核减，今后做好前期目标。</t>
  </si>
  <si>
    <t>根据实际情况取消建设，今后加强前期设计精准性。</t>
  </si>
  <si>
    <t>根据实际情况增加，今后做好前期目标。</t>
  </si>
  <si>
    <t>效益指标（30分）</t>
  </si>
  <si>
    <t>前期摸排不精准，劳务报酬发放增多，与年初计划值偏差较大，今后加强前期摸排精准性。</t>
  </si>
  <si>
    <t>社会效益指标</t>
  </si>
  <si>
    <t>前期摸排不精准，现场实际用工较少与年初计划值偏差较大，今后加强前期摸排精准性。</t>
  </si>
  <si>
    <t>生态效益指标</t>
  </si>
  <si>
    <t>满意度指标(10分)</t>
  </si>
  <si>
    <t>总分</t>
  </si>
  <si>
    <r>
      <rPr>
        <sz val="10"/>
        <color theme="1"/>
        <rFont val="宋体"/>
        <charset val="134"/>
      </rPr>
      <t>注：1</t>
    </r>
    <r>
      <rPr>
        <sz val="10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</si>
  <si>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</si>
  <si>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10"/>
        <color theme="1"/>
        <rFont val="宋体"/>
        <charset val="134"/>
      </rPr>
      <t xml:space="preserve">    3.定量指标若为正向指标（即指标值为</t>
    </r>
    <r>
      <rPr>
        <sz val="10"/>
        <color indexed="8"/>
        <rFont val="宋体"/>
        <charset val="134"/>
      </rPr>
      <t>≥*），则得分计算方法应用全年实际值/年度指标值╳该指标分值；若定量指标为反向指标（即指标值为≤*），则得分计算方法应用年度指标值/全年实际值╳该指标分值；定量指标得分最高不得超过该指标分值上限。</t>
    </r>
  </si>
  <si>
    <t>中央直达项目绩效目标表</t>
  </si>
  <si>
    <r>
      <rPr>
        <sz val="10"/>
        <color rgb="FF000000"/>
        <rFont val="宋体"/>
        <charset val="134"/>
        <scheme val="minor"/>
      </rPr>
      <t>（2022</t>
    </r>
    <r>
      <rPr>
        <sz val="10"/>
        <color rgb="FF000000"/>
        <rFont val="宋体"/>
        <charset val="134"/>
      </rPr>
      <t>年度）</t>
    </r>
  </si>
  <si>
    <t>所属专项</t>
  </si>
  <si>
    <t>中央直达资金</t>
  </si>
  <si>
    <t>中央主管部门</t>
  </si>
  <si>
    <t>中华人民共和国水利部</t>
  </si>
  <si>
    <t>省级财政部门</t>
  </si>
  <si>
    <t>新疆维吾尔自治区财政厅</t>
  </si>
  <si>
    <t>省级主管部门</t>
  </si>
  <si>
    <t>新疆维吾尔自治区水利厅</t>
  </si>
  <si>
    <t>具体实施单位</t>
  </si>
  <si>
    <t>资金情况   （万元）</t>
  </si>
  <si>
    <t> 年度资金总额：</t>
  </si>
  <si>
    <t>其中：财政资金</t>
  </si>
  <si>
    <t>有异议，直达资金台账合计773.6，这边总投只有390</t>
  </si>
  <si>
    <t>总体目标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</si>
</sst>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  <numFmt numFmtId="178" formatCode="0.0%"/>
    <numFmt numFmtId="179" formatCode="0.0_ "/>
    <numFmt numFmtId="180" formatCode="0_ "/>
  </numFmts>
  <fonts count="3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6"/>
      <color indexed="8"/>
      <name val="宋体"/>
      <charset val="134"/>
    </font>
    <font>
      <sz val="16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18" applyNumberFormat="0" applyAlignment="0" applyProtection="0">
      <alignment vertical="center"/>
    </xf>
    <xf numFmtId="0" fontId="25" fillId="6" borderId="19" applyNumberFormat="0" applyAlignment="0" applyProtection="0">
      <alignment vertical="center"/>
    </xf>
    <xf numFmtId="0" fontId="26" fillId="6" borderId="18" applyNumberFormat="0" applyAlignment="0" applyProtection="0">
      <alignment vertical="center"/>
    </xf>
    <xf numFmtId="0" fontId="27" fillId="7" borderId="20" applyNumberFormat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2" xfId="49" applyNumberFormat="1" applyFont="1" applyFill="1" applyBorder="1" applyAlignment="1">
      <alignment horizontal="center" vertical="center" wrapText="1"/>
    </xf>
    <xf numFmtId="0" fontId="7" fillId="0" borderId="7" xfId="49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1" xfId="49" applyNumberFormat="1" applyFont="1" applyFill="1" applyBorder="1" applyAlignment="1">
      <alignment horizontal="center" vertical="center" wrapText="1"/>
    </xf>
    <xf numFmtId="0" fontId="7" fillId="0" borderId="9" xfId="49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" xfId="3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/>
    </xf>
    <xf numFmtId="0" fontId="11" fillId="0" borderId="2" xfId="49" applyNumberFormat="1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11" fillId="0" borderId="7" xfId="49" applyNumberFormat="1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1" fillId="0" borderId="1" xfId="49" applyNumberFormat="1" applyFont="1" applyFill="1" applyBorder="1" applyAlignment="1">
      <alignment horizontal="center" vertical="center" wrapText="1"/>
    </xf>
    <xf numFmtId="0" fontId="11" fillId="0" borderId="9" xfId="49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178" fontId="0" fillId="0" borderId="1" xfId="3" applyNumberFormat="1" applyFont="1" applyBorder="1" applyAlignment="1">
      <alignment horizontal="center" vertical="center" wrapText="1"/>
    </xf>
    <xf numFmtId="179" fontId="0" fillId="0" borderId="1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179" fontId="1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9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177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vertical="center" wrapText="1"/>
      <protection locked="0"/>
    </xf>
    <xf numFmtId="9" fontId="7" fillId="0" borderId="1" xfId="49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center"/>
      <protection locked="0"/>
    </xf>
    <xf numFmtId="0" fontId="10" fillId="0" borderId="0" xfId="0" applyFont="1" applyFill="1">
      <alignment vertical="center"/>
    </xf>
    <xf numFmtId="0" fontId="1" fillId="0" borderId="0" xfId="49" applyFill="1" applyBorder="1" applyAlignment="1">
      <alignment vertical="center" wrapText="1"/>
    </xf>
    <xf numFmtId="0" fontId="10" fillId="0" borderId="0" xfId="0" applyFont="1">
      <alignment vertical="center"/>
    </xf>
    <xf numFmtId="0" fontId="14" fillId="0" borderId="0" xfId="0" applyFont="1">
      <alignment vertical="center"/>
    </xf>
    <xf numFmtId="0" fontId="6" fillId="0" borderId="0" xfId="0" applyFont="1" applyFill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center" wrapText="1"/>
    </xf>
    <xf numFmtId="18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49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7" fillId="0" borderId="0" xfId="49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quotePrefix="1">
      <alignment horizontal="center" vertical="center" wrapText="1"/>
    </xf>
    <xf numFmtId="0" fontId="7" fillId="0" borderId="1" xfId="49" applyNumberFormat="1" applyFont="1" applyFill="1" applyBorder="1" applyAlignment="1" quotePrefix="1">
      <alignment horizontal="center" vertical="center" wrapText="1"/>
    </xf>
    <xf numFmtId="0" fontId="7" fillId="0" borderId="1" xfId="0" applyNumberFormat="1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3" applyNumberFormat="1" applyFont="1" applyFill="1" applyBorder="1" applyAlignment="1" quotePrefix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I35"/>
  <sheetViews>
    <sheetView view="pageBreakPreview" zoomScale="70" zoomScaleNormal="100" topLeftCell="A14" workbookViewId="0">
      <selection activeCell="G29" sqref="G29"/>
    </sheetView>
  </sheetViews>
  <sheetFormatPr defaultColWidth="9" defaultRowHeight="14"/>
  <cols>
    <col min="1" max="1" width="9" style="92"/>
    <col min="2" max="2" width="10.2545454545455" style="92" customWidth="1"/>
    <col min="3" max="3" width="9" style="92"/>
    <col min="4" max="4" width="11.3727272727273" style="92" customWidth="1"/>
    <col min="5" max="5" width="9" style="92"/>
    <col min="6" max="6" width="16.1272727272727" style="92" customWidth="1"/>
    <col min="7" max="7" width="22.8727272727273" style="92" customWidth="1"/>
    <col min="8" max="8" width="36.6272727272727" style="93" customWidth="1"/>
    <col min="9" max="16384" width="9" style="92"/>
  </cols>
  <sheetData>
    <row r="1" spans="1:7">
      <c r="A1" s="94" t="s">
        <v>0</v>
      </c>
      <c r="B1" s="90"/>
      <c r="C1" s="90"/>
      <c r="D1" s="90"/>
      <c r="E1" s="90"/>
      <c r="F1" s="90"/>
      <c r="G1" s="90"/>
    </row>
    <row r="2" ht="21" spans="1:7">
      <c r="A2" s="95" t="s">
        <v>1</v>
      </c>
      <c r="B2" s="95"/>
      <c r="C2" s="95"/>
      <c r="D2" s="95"/>
      <c r="E2" s="95"/>
      <c r="F2" s="95"/>
      <c r="G2" s="95"/>
    </row>
    <row r="3" ht="18" customHeight="1" spans="1:7">
      <c r="A3" s="96" t="s">
        <v>2</v>
      </c>
      <c r="B3" s="96"/>
      <c r="C3" s="96"/>
      <c r="D3" s="96"/>
      <c r="E3" s="96"/>
      <c r="F3" s="96"/>
      <c r="G3" s="96"/>
    </row>
    <row r="4" ht="39.95" customHeight="1" spans="1:7">
      <c r="A4" s="18" t="s">
        <v>3</v>
      </c>
      <c r="B4" s="18"/>
      <c r="C4" s="18" t="s">
        <v>4</v>
      </c>
      <c r="D4" s="18"/>
      <c r="E4" s="18" t="s">
        <v>5</v>
      </c>
      <c r="F4" s="18" t="s">
        <v>6</v>
      </c>
      <c r="G4" s="18"/>
    </row>
    <row r="5" ht="27.95" customHeight="1" spans="1:7">
      <c r="A5" s="25" t="s">
        <v>7</v>
      </c>
      <c r="B5" s="25"/>
      <c r="C5" s="25" t="s">
        <v>8</v>
      </c>
      <c r="D5" s="25"/>
      <c r="E5" s="25" t="s">
        <v>9</v>
      </c>
      <c r="F5" s="25" t="s">
        <v>10</v>
      </c>
      <c r="G5" s="25"/>
    </row>
    <row r="6" ht="18" customHeight="1" spans="1:7">
      <c r="A6" s="18" t="s">
        <v>11</v>
      </c>
      <c r="B6" s="18"/>
      <c r="C6" s="97" t="s">
        <v>12</v>
      </c>
      <c r="D6" s="97"/>
      <c r="E6" s="18">
        <v>390</v>
      </c>
      <c r="F6" s="18"/>
      <c r="G6" s="18"/>
    </row>
    <row r="7" ht="18" customHeight="1" spans="1:7">
      <c r="A7" s="18"/>
      <c r="B7" s="18"/>
      <c r="C7" s="29" t="s">
        <v>13</v>
      </c>
      <c r="D7" s="29"/>
      <c r="E7" s="98">
        <v>390</v>
      </c>
      <c r="F7" s="98"/>
      <c r="G7" s="98"/>
    </row>
    <row r="8" ht="18" customHeight="1" spans="1:7">
      <c r="A8" s="18"/>
      <c r="B8" s="18"/>
      <c r="C8" s="29" t="s">
        <v>14</v>
      </c>
      <c r="D8" s="29"/>
      <c r="E8" s="98">
        <v>0</v>
      </c>
      <c r="F8" s="98"/>
      <c r="G8" s="98"/>
    </row>
    <row r="9" ht="15.95" customHeight="1" spans="1:7">
      <c r="A9" s="18" t="s">
        <v>15</v>
      </c>
      <c r="B9" s="18" t="s">
        <v>16</v>
      </c>
      <c r="C9" s="18"/>
      <c r="D9" s="18"/>
      <c r="E9" s="18"/>
      <c r="F9" s="18"/>
      <c r="G9" s="18"/>
    </row>
    <row r="10" ht="18" hidden="1" customHeight="1" spans="1:7">
      <c r="A10" s="18"/>
      <c r="B10" s="18"/>
      <c r="C10" s="18"/>
      <c r="D10" s="18"/>
      <c r="E10" s="18"/>
      <c r="F10" s="18"/>
      <c r="G10" s="18"/>
    </row>
    <row r="11" ht="6.95" customHeight="1" spans="1:7">
      <c r="A11" s="18"/>
      <c r="B11" s="18"/>
      <c r="C11" s="18"/>
      <c r="D11" s="18"/>
      <c r="E11" s="18"/>
      <c r="F11" s="18"/>
      <c r="G11" s="18"/>
    </row>
    <row r="12" ht="18" customHeight="1" spans="1:7">
      <c r="A12" s="18"/>
      <c r="B12" s="99" t="s">
        <v>17</v>
      </c>
      <c r="C12" s="99"/>
      <c r="D12" s="99"/>
      <c r="E12" s="99"/>
      <c r="F12" s="99"/>
      <c r="G12" s="99"/>
    </row>
    <row r="13" ht="78.95" customHeight="1" spans="1:7">
      <c r="A13" s="18"/>
      <c r="B13" s="99"/>
      <c r="C13" s="99"/>
      <c r="D13" s="99"/>
      <c r="E13" s="99"/>
      <c r="F13" s="99"/>
      <c r="G13" s="99"/>
    </row>
    <row r="14" ht="21.95" customHeight="1" spans="1:7">
      <c r="A14" s="18" t="s">
        <v>18</v>
      </c>
      <c r="B14" s="18" t="s">
        <v>19</v>
      </c>
      <c r="C14" s="18" t="s">
        <v>20</v>
      </c>
      <c r="D14" s="18" t="s">
        <v>21</v>
      </c>
      <c r="E14" s="18"/>
      <c r="F14" s="18"/>
      <c r="G14" s="18" t="s">
        <v>22</v>
      </c>
    </row>
    <row r="15" ht="21.95" customHeight="1" spans="1:7">
      <c r="A15" s="18"/>
      <c r="B15" s="18" t="s">
        <v>23</v>
      </c>
      <c r="C15" s="18" t="s">
        <v>24</v>
      </c>
      <c r="D15" s="97" t="s">
        <v>25</v>
      </c>
      <c r="E15" s="97"/>
      <c r="F15" s="97"/>
      <c r="G15" s="100">
        <v>2251</v>
      </c>
    </row>
    <row r="16" ht="21.95" customHeight="1" spans="1:7">
      <c r="A16" s="18"/>
      <c r="B16" s="18"/>
      <c r="C16" s="18"/>
      <c r="D16" s="97" t="s">
        <v>26</v>
      </c>
      <c r="E16" s="97"/>
      <c r="F16" s="97"/>
      <c r="G16" s="100">
        <v>35</v>
      </c>
    </row>
    <row r="17" ht="21.95" customHeight="1" spans="1:7">
      <c r="A17" s="18"/>
      <c r="B17" s="18"/>
      <c r="C17" s="18"/>
      <c r="D17" s="97" t="s">
        <v>27</v>
      </c>
      <c r="E17" s="97"/>
      <c r="F17" s="97"/>
      <c r="G17" s="18">
        <v>10</v>
      </c>
    </row>
    <row r="18" ht="21.95" customHeight="1" spans="1:7">
      <c r="A18" s="18"/>
      <c r="B18" s="18"/>
      <c r="C18" s="18" t="s">
        <v>28</v>
      </c>
      <c r="D18" s="97" t="s">
        <v>29</v>
      </c>
      <c r="E18" s="97"/>
      <c r="F18" s="97"/>
      <c r="G18" s="101">
        <v>1</v>
      </c>
    </row>
    <row r="19" ht="21.95" customHeight="1" spans="1:7">
      <c r="A19" s="18"/>
      <c r="B19" s="18"/>
      <c r="C19" s="23" t="s">
        <v>30</v>
      </c>
      <c r="D19" s="97" t="s">
        <v>31</v>
      </c>
      <c r="E19" s="97"/>
      <c r="F19" s="97"/>
      <c r="G19" s="116" t="s">
        <v>32</v>
      </c>
    </row>
    <row r="20" ht="21.95" customHeight="1" spans="1:7">
      <c r="A20" s="18"/>
      <c r="B20" s="18"/>
      <c r="C20" s="24"/>
      <c r="D20" s="97" t="s">
        <v>33</v>
      </c>
      <c r="E20" s="97"/>
      <c r="F20" s="97"/>
      <c r="G20" s="116" t="s">
        <v>34</v>
      </c>
    </row>
    <row r="21" ht="21.95" customHeight="1" spans="1:7">
      <c r="A21" s="18"/>
      <c r="B21" s="18"/>
      <c r="C21" s="25"/>
      <c r="D21" s="103" t="s">
        <v>35</v>
      </c>
      <c r="E21" s="104"/>
      <c r="F21" s="105"/>
      <c r="G21" s="101">
        <v>1</v>
      </c>
    </row>
    <row r="22" ht="21.95" customHeight="1" spans="1:7">
      <c r="A22" s="18"/>
      <c r="B22" s="18"/>
      <c r="C22" s="18" t="s">
        <v>36</v>
      </c>
      <c r="D22" s="97" t="s">
        <v>37</v>
      </c>
      <c r="E22" s="97"/>
      <c r="F22" s="97"/>
      <c r="G22" s="106">
        <v>173.25</v>
      </c>
    </row>
    <row r="23" s="90" customFormat="1" ht="21.95" customHeight="1" spans="1:8">
      <c r="A23" s="18"/>
      <c r="B23" s="18" t="s">
        <v>38</v>
      </c>
      <c r="C23" s="26" t="s">
        <v>39</v>
      </c>
      <c r="D23" s="97" t="s">
        <v>40</v>
      </c>
      <c r="E23" s="97"/>
      <c r="F23" s="97"/>
      <c r="G23" s="106">
        <v>20.4</v>
      </c>
      <c r="H23" s="107"/>
    </row>
    <row r="24" s="90" customFormat="1" ht="21.95" customHeight="1" spans="1:8">
      <c r="A24" s="18"/>
      <c r="B24" s="18"/>
      <c r="C24" s="27"/>
      <c r="D24" s="97" t="s">
        <v>41</v>
      </c>
      <c r="E24" s="97"/>
      <c r="F24" s="97"/>
      <c r="G24" s="106">
        <v>10.2</v>
      </c>
      <c r="H24" s="107"/>
    </row>
    <row r="25" ht="21.95" customHeight="1" spans="1:8">
      <c r="A25" s="18"/>
      <c r="B25" s="18"/>
      <c r="C25" s="23" t="s">
        <v>42</v>
      </c>
      <c r="D25" s="97" t="s">
        <v>43</v>
      </c>
      <c r="E25" s="97"/>
      <c r="F25" s="97"/>
      <c r="G25" s="18">
        <v>3</v>
      </c>
      <c r="H25" s="107"/>
    </row>
    <row r="26" ht="21.95" customHeight="1" spans="1:8">
      <c r="A26" s="18"/>
      <c r="B26" s="18"/>
      <c r="C26" s="24"/>
      <c r="D26" s="97" t="s">
        <v>44</v>
      </c>
      <c r="E26" s="97"/>
      <c r="F26" s="97"/>
      <c r="G26" s="11">
        <v>2219</v>
      </c>
      <c r="H26" s="107"/>
    </row>
    <row r="27" ht="21.95" customHeight="1" spans="1:8">
      <c r="A27" s="18"/>
      <c r="B27" s="18"/>
      <c r="C27" s="24"/>
      <c r="D27" s="108" t="s">
        <v>45</v>
      </c>
      <c r="E27" s="108"/>
      <c r="F27" s="108"/>
      <c r="G27" s="109">
        <v>1112</v>
      </c>
      <c r="H27" s="107"/>
    </row>
    <row r="28" customFormat="1" ht="21.95" customHeight="1" spans="1:9">
      <c r="A28" s="18"/>
      <c r="B28" s="28"/>
      <c r="C28" s="24"/>
      <c r="D28" s="108" t="s">
        <v>46</v>
      </c>
      <c r="E28" s="108"/>
      <c r="F28" s="108"/>
      <c r="G28" s="109">
        <v>85</v>
      </c>
      <c r="H28" s="107"/>
      <c r="I28" s="92"/>
    </row>
    <row r="29" customFormat="1" ht="21.95" customHeight="1" spans="1:9">
      <c r="A29" s="18"/>
      <c r="B29" s="28"/>
      <c r="C29" s="25"/>
      <c r="D29" s="110" t="s">
        <v>47</v>
      </c>
      <c r="E29" s="111"/>
      <c r="F29" s="112"/>
      <c r="G29" s="109">
        <v>10037</v>
      </c>
      <c r="H29" s="107"/>
      <c r="I29" s="92"/>
    </row>
    <row r="30" s="91" customFormat="1" ht="21.95" customHeight="1" spans="1:9">
      <c r="A30" s="29"/>
      <c r="B30" s="30"/>
      <c r="C30" s="29" t="s">
        <v>48</v>
      </c>
      <c r="D30" s="113" t="s">
        <v>49</v>
      </c>
      <c r="E30" s="113"/>
      <c r="F30" s="113"/>
      <c r="G30" s="29" t="s">
        <v>50</v>
      </c>
      <c r="H30" s="107"/>
      <c r="I30" s="115"/>
    </row>
    <row r="31" ht="21.95" customHeight="1" spans="1:7">
      <c r="A31" s="18"/>
      <c r="B31" s="18"/>
      <c r="C31" s="18" t="s">
        <v>51</v>
      </c>
      <c r="D31" s="114" t="s">
        <v>52</v>
      </c>
      <c r="E31" s="114"/>
      <c r="F31" s="114"/>
      <c r="G31" s="25">
        <v>20</v>
      </c>
    </row>
    <row r="32" s="90" customFormat="1" ht="21.95" customHeight="1" spans="1:8">
      <c r="A32" s="18"/>
      <c r="B32" s="18" t="s">
        <v>53</v>
      </c>
      <c r="C32" s="29" t="s">
        <v>54</v>
      </c>
      <c r="D32" s="97" t="s">
        <v>55</v>
      </c>
      <c r="E32" s="97"/>
      <c r="F32" s="97"/>
      <c r="G32" s="101">
        <v>0.95</v>
      </c>
      <c r="H32" s="107"/>
    </row>
    <row r="33" s="90" customFormat="1" ht="21.95" customHeight="1" spans="1:8">
      <c r="A33" s="18"/>
      <c r="B33" s="18"/>
      <c r="C33" s="29"/>
      <c r="D33" s="97" t="s">
        <v>56</v>
      </c>
      <c r="E33" s="97"/>
      <c r="F33" s="97"/>
      <c r="G33" s="101">
        <v>0.95</v>
      </c>
      <c r="H33" s="107"/>
    </row>
    <row r="34" ht="18" customHeight="1" spans="1:7">
      <c r="A34" s="65" t="s">
        <v>57</v>
      </c>
      <c r="B34" s="65"/>
      <c r="C34" s="65"/>
      <c r="D34" s="65"/>
      <c r="E34" s="65"/>
      <c r="F34" s="65"/>
      <c r="G34" s="65"/>
    </row>
    <row r="35" ht="21.95" customHeight="1" spans="1:7">
      <c r="A35" s="65"/>
      <c r="B35" s="65"/>
      <c r="C35" s="65"/>
      <c r="D35" s="65"/>
      <c r="E35" s="65"/>
      <c r="F35" s="65"/>
      <c r="G35" s="65"/>
    </row>
  </sheetData>
  <mergeCells count="48">
    <mergeCell ref="A2:G2"/>
    <mergeCell ref="A3:G3"/>
    <mergeCell ref="A4:B4"/>
    <mergeCell ref="C4:D4"/>
    <mergeCell ref="F4:G4"/>
    <mergeCell ref="A5:B5"/>
    <mergeCell ref="C5:D5"/>
    <mergeCell ref="F5:G5"/>
    <mergeCell ref="C6:D6"/>
    <mergeCell ref="E6:G6"/>
    <mergeCell ref="C7:D7"/>
    <mergeCell ref="E7:G7"/>
    <mergeCell ref="C8:D8"/>
    <mergeCell ref="E8:G8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A9:A13"/>
    <mergeCell ref="A14:A33"/>
    <mergeCell ref="B15:B22"/>
    <mergeCell ref="B23:B31"/>
    <mergeCell ref="B32:B33"/>
    <mergeCell ref="C15:C17"/>
    <mergeCell ref="C19:C21"/>
    <mergeCell ref="C23:C24"/>
    <mergeCell ref="C25:C29"/>
    <mergeCell ref="C32:C33"/>
    <mergeCell ref="A6:B8"/>
    <mergeCell ref="B12:G13"/>
    <mergeCell ref="B9:G11"/>
    <mergeCell ref="A34:G35"/>
  </mergeCells>
  <printOptions horizontalCentered="1"/>
  <pageMargins left="0.700694444444445" right="0.700694444444445" top="0.751388888888889" bottom="0.751388888888889" header="0.298611111111111" footer="0.298611111111111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30"/>
  <sheetViews>
    <sheetView view="pageBreakPreview" zoomScaleNormal="100" topLeftCell="A4" workbookViewId="0">
      <selection activeCell="F15" sqref="F15"/>
    </sheetView>
  </sheetViews>
  <sheetFormatPr defaultColWidth="9.62727272727273" defaultRowHeight="15"/>
  <cols>
    <col min="1" max="1" width="9.25454545454545" style="74" customWidth="1"/>
    <col min="2" max="2" width="9.62727272727273" style="74"/>
    <col min="3" max="3" width="14" style="74" customWidth="1"/>
    <col min="4" max="4" width="38.7545454545455" style="74" customWidth="1"/>
    <col min="5" max="5" width="10.7545454545455" style="74" customWidth="1"/>
    <col min="6" max="6" width="14" style="74" customWidth="1"/>
    <col min="7" max="7" width="11.2545454545455" style="74" customWidth="1"/>
    <col min="8" max="16384" width="9.62727272727273" style="74"/>
  </cols>
  <sheetData>
    <row r="1" ht="21" spans="1:10">
      <c r="A1" s="75" t="s">
        <v>58</v>
      </c>
      <c r="B1" s="75"/>
      <c r="C1" s="75"/>
      <c r="D1" s="75"/>
      <c r="E1" s="75"/>
      <c r="F1" s="75"/>
      <c r="G1" s="75"/>
      <c r="H1" s="75"/>
      <c r="I1" s="75"/>
      <c r="J1" s="75"/>
    </row>
    <row r="2" ht="8.1" hidden="1" customHeight="1" spans="1:10">
      <c r="A2" s="75"/>
      <c r="B2" s="75"/>
      <c r="C2" s="75"/>
      <c r="D2" s="75"/>
      <c r="E2" s="75"/>
      <c r="F2" s="75"/>
      <c r="G2" s="75"/>
      <c r="H2" s="75"/>
      <c r="I2" s="75"/>
      <c r="J2" s="75"/>
    </row>
    <row r="3" ht="14" spans="1:10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ht="14" spans="1:10">
      <c r="A4" s="76" t="s">
        <v>3</v>
      </c>
      <c r="B4" s="77" t="str">
        <f>申报表!C4</f>
        <v>阿克陶县新塔尔乡防渗渠建设项目</v>
      </c>
      <c r="C4" s="77"/>
      <c r="D4" s="77"/>
      <c r="E4" s="76" t="s">
        <v>59</v>
      </c>
      <c r="F4" s="76" t="str">
        <f>申报表!F4</f>
        <v>牛伟强13899489329</v>
      </c>
      <c r="G4" s="76"/>
      <c r="H4" s="76"/>
      <c r="I4" s="76"/>
      <c r="J4" s="76"/>
    </row>
    <row r="5" ht="14" spans="1:10">
      <c r="A5" s="76" t="s">
        <v>7</v>
      </c>
      <c r="B5" s="76" t="str">
        <f>申报表!C5</f>
        <v>阿克陶县水利局</v>
      </c>
      <c r="C5" s="76"/>
      <c r="D5" s="76"/>
      <c r="E5" s="76" t="s">
        <v>9</v>
      </c>
      <c r="F5" s="76" t="str">
        <f>申报表!F5</f>
        <v>阿克陶县中小型公益性水利工程建设项目中心</v>
      </c>
      <c r="G5" s="76"/>
      <c r="H5" s="76"/>
      <c r="I5" s="76"/>
      <c r="J5" s="76"/>
    </row>
    <row r="6" ht="14" spans="1:10">
      <c r="A6" s="78" t="s">
        <v>11</v>
      </c>
      <c r="B6" s="79" t="s">
        <v>60</v>
      </c>
      <c r="C6" s="79"/>
      <c r="D6" s="79"/>
      <c r="E6" s="79"/>
      <c r="F6" s="79" t="s">
        <v>61</v>
      </c>
      <c r="G6" s="79"/>
      <c r="H6" s="76" t="s">
        <v>62</v>
      </c>
      <c r="I6" s="76"/>
      <c r="J6" s="79" t="s">
        <v>63</v>
      </c>
    </row>
    <row r="7" ht="14" spans="1:10">
      <c r="A7" s="78"/>
      <c r="B7" s="79" t="s">
        <v>12</v>
      </c>
      <c r="C7" s="79"/>
      <c r="D7" s="79"/>
      <c r="E7" s="79"/>
      <c r="F7" s="76">
        <f>F8+F9</f>
        <v>390</v>
      </c>
      <c r="G7" s="76"/>
      <c r="H7" s="80">
        <f>H8+H9</f>
        <v>264.13</v>
      </c>
      <c r="I7" s="80"/>
      <c r="J7" s="88">
        <f>H7/F7</f>
        <v>0.67725641025641</v>
      </c>
    </row>
    <row r="8" ht="14" spans="1:10">
      <c r="A8" s="78"/>
      <c r="B8" s="79" t="s">
        <v>64</v>
      </c>
      <c r="C8" s="79"/>
      <c r="D8" s="79"/>
      <c r="E8" s="79"/>
      <c r="F8" s="79">
        <f>申报表!E7</f>
        <v>390</v>
      </c>
      <c r="G8" s="79"/>
      <c r="H8" s="80">
        <v>264.13</v>
      </c>
      <c r="I8" s="80"/>
      <c r="J8" s="79" t="s">
        <v>65</v>
      </c>
    </row>
    <row r="9" ht="14" spans="1:10">
      <c r="A9" s="78"/>
      <c r="B9" s="79" t="s">
        <v>66</v>
      </c>
      <c r="C9" s="79"/>
      <c r="D9" s="79"/>
      <c r="E9" s="79"/>
      <c r="F9" s="79">
        <f>申报表!E8</f>
        <v>0</v>
      </c>
      <c r="G9" s="79"/>
      <c r="H9" s="80">
        <v>0</v>
      </c>
      <c r="I9" s="80"/>
      <c r="J9" s="79" t="s">
        <v>65</v>
      </c>
    </row>
    <row r="10" ht="53.1" customHeight="1" spans="1:10">
      <c r="A10" s="77" t="s">
        <v>67</v>
      </c>
      <c r="B10" s="81" t="str">
        <f>申报表!B12</f>
        <v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v>
      </c>
      <c r="C10" s="81"/>
      <c r="D10" s="81"/>
      <c r="E10" s="81"/>
      <c r="F10" s="81"/>
      <c r="G10" s="81"/>
      <c r="H10" s="81"/>
      <c r="I10" s="81"/>
      <c r="J10" s="81"/>
    </row>
    <row r="11" ht="27" customHeight="1" spans="1:10">
      <c r="A11" s="18" t="s">
        <v>18</v>
      </c>
      <c r="B11" s="18" t="s">
        <v>19</v>
      </c>
      <c r="C11" s="18" t="s">
        <v>20</v>
      </c>
      <c r="D11" s="76" t="s">
        <v>21</v>
      </c>
      <c r="E11" s="76" t="s">
        <v>68</v>
      </c>
      <c r="F11" s="8" t="s">
        <v>69</v>
      </c>
      <c r="G11" s="78" t="s">
        <v>70</v>
      </c>
      <c r="H11" s="79" t="s">
        <v>71</v>
      </c>
      <c r="I11" s="79"/>
      <c r="J11" s="79" t="s">
        <v>72</v>
      </c>
    </row>
    <row r="12" s="1" customFormat="1" ht="18.95" customHeight="1" spans="1:10">
      <c r="A12" s="18"/>
      <c r="B12" s="18" t="s">
        <v>23</v>
      </c>
      <c r="C12" s="18" t="s">
        <v>24</v>
      </c>
      <c r="D12" s="82" t="str">
        <f>申报表!D15</f>
        <v>防渗改建渠道总长度（≥**米）</v>
      </c>
      <c r="E12" s="29">
        <f>申报表!G15</f>
        <v>2251</v>
      </c>
      <c r="F12" s="83">
        <v>2206</v>
      </c>
      <c r="G12" s="29">
        <v>2206</v>
      </c>
      <c r="H12" s="84"/>
      <c r="I12" s="84"/>
      <c r="J12" s="89"/>
    </row>
    <row r="13" s="1" customFormat="1" ht="18.95" customHeight="1" spans="1:10">
      <c r="A13" s="18"/>
      <c r="B13" s="18"/>
      <c r="C13" s="18"/>
      <c r="D13" s="82" t="str">
        <f>申报表!D16</f>
        <v>渠道维修总长度（≥**米）</v>
      </c>
      <c r="E13" s="29">
        <f>申报表!G16</f>
        <v>35</v>
      </c>
      <c r="F13" s="83">
        <v>0</v>
      </c>
      <c r="G13" s="29">
        <v>0</v>
      </c>
      <c r="H13" s="84"/>
      <c r="I13" s="84"/>
      <c r="J13" s="89"/>
    </row>
    <row r="14" s="1" customFormat="1" ht="18.95" customHeight="1" spans="1:10">
      <c r="A14" s="18"/>
      <c r="B14" s="18"/>
      <c r="C14" s="18"/>
      <c r="D14" s="82" t="str">
        <f>申报表!D17</f>
        <v>配套渠系建筑物（**座）</v>
      </c>
      <c r="E14" s="29">
        <f>申报表!G17</f>
        <v>10</v>
      </c>
      <c r="F14" s="83">
        <v>10</v>
      </c>
      <c r="G14" s="29">
        <v>13</v>
      </c>
      <c r="H14" s="84"/>
      <c r="I14" s="84"/>
      <c r="J14" s="89"/>
    </row>
    <row r="15" s="1" customFormat="1" ht="18.95" customHeight="1" spans="1:10">
      <c r="A15" s="18"/>
      <c r="B15" s="18"/>
      <c r="C15" s="18" t="s">
        <v>28</v>
      </c>
      <c r="D15" s="82" t="str">
        <f>申报表!D18</f>
        <v>项目（工程）验收合格率（100%）</v>
      </c>
      <c r="E15" s="85">
        <f>申报表!G18</f>
        <v>1</v>
      </c>
      <c r="F15" s="86" t="s">
        <v>73</v>
      </c>
      <c r="G15" s="85">
        <f t="shared" ref="G12:G30" si="0">E15</f>
        <v>1</v>
      </c>
      <c r="H15" s="84"/>
      <c r="I15" s="84"/>
      <c r="J15" s="89"/>
    </row>
    <row r="16" s="1" customFormat="1" ht="18.95" customHeight="1" spans="1:10">
      <c r="A16" s="18"/>
      <c r="B16" s="18"/>
      <c r="C16" s="23" t="s">
        <v>30</v>
      </c>
      <c r="D16" s="82" t="str">
        <f>申报表!D19</f>
        <v>项目计划开工时间</v>
      </c>
      <c r="E16" s="117" t="str">
        <f>申报表!G19</f>
        <v>2022年4月</v>
      </c>
      <c r="F16" s="118" t="s">
        <v>74</v>
      </c>
      <c r="G16" s="118" t="s">
        <v>74</v>
      </c>
      <c r="H16" s="84"/>
      <c r="I16" s="84"/>
      <c r="J16" s="89"/>
    </row>
    <row r="17" s="1" customFormat="1" ht="18.95" customHeight="1" spans="1:10">
      <c r="A17" s="18"/>
      <c r="B17" s="18"/>
      <c r="C17" s="24"/>
      <c r="D17" s="82" t="str">
        <f>申报表!D20</f>
        <v>项目计划完工时间</v>
      </c>
      <c r="E17" s="117" t="str">
        <f>申报表!G20</f>
        <v>2022年6月</v>
      </c>
      <c r="F17" s="83" t="s">
        <v>73</v>
      </c>
      <c r="G17" s="117" t="str">
        <f t="shared" si="0"/>
        <v>2022年6月</v>
      </c>
      <c r="H17" s="84"/>
      <c r="I17" s="84"/>
      <c r="J17" s="89"/>
    </row>
    <row r="18" s="1" customFormat="1" ht="18.95" customHeight="1" spans="1:10">
      <c r="A18" s="18"/>
      <c r="B18" s="18"/>
      <c r="C18" s="25"/>
      <c r="D18" s="82" t="str">
        <f>申报表!D21</f>
        <v>项目完工及时率（100%）</v>
      </c>
      <c r="E18" s="85">
        <f>申报表!G21</f>
        <v>1</v>
      </c>
      <c r="F18" s="86" t="s">
        <v>73</v>
      </c>
      <c r="G18" s="85">
        <f t="shared" si="0"/>
        <v>1</v>
      </c>
      <c r="H18" s="84"/>
      <c r="I18" s="84"/>
      <c r="J18" s="89"/>
    </row>
    <row r="19" s="1" customFormat="1" ht="18.95" customHeight="1" spans="1:10">
      <c r="A19" s="18"/>
      <c r="B19" s="18"/>
      <c r="C19" s="18" t="s">
        <v>36</v>
      </c>
      <c r="D19" s="82" t="str">
        <f>申报表!D22</f>
        <v>防渗改建渠道补助标准（≤**万元/千米）</v>
      </c>
      <c r="E19" s="29">
        <f>申报表!G22</f>
        <v>173.25</v>
      </c>
      <c r="F19" s="87">
        <f>H8/(F12/1000)</f>
        <v>119.732547597461</v>
      </c>
      <c r="G19" s="29">
        <f t="shared" si="0"/>
        <v>173.25</v>
      </c>
      <c r="H19" s="84"/>
      <c r="I19" s="84"/>
      <c r="J19" s="89"/>
    </row>
    <row r="20" s="1" customFormat="1" ht="18.95" customHeight="1" spans="1:10">
      <c r="A20" s="18"/>
      <c r="B20" s="18" t="s">
        <v>38</v>
      </c>
      <c r="C20" s="26" t="s">
        <v>39</v>
      </c>
      <c r="D20" s="82" t="str">
        <f>申报表!D23</f>
        <v>带动增加劳动者全年总收入（≥**万元）</v>
      </c>
      <c r="E20" s="29">
        <f>申报表!G23</f>
        <v>20.4</v>
      </c>
      <c r="F20" s="83" t="s">
        <v>73</v>
      </c>
      <c r="G20" s="29">
        <f t="shared" si="0"/>
        <v>20.4</v>
      </c>
      <c r="H20" s="84"/>
      <c r="I20" s="84"/>
      <c r="J20" s="89"/>
    </row>
    <row r="21" s="1" customFormat="1" ht="18.95" customHeight="1" spans="1:10">
      <c r="A21" s="18"/>
      <c r="B21" s="18"/>
      <c r="C21" s="27"/>
      <c r="D21" s="82" t="str">
        <f>申报表!D24</f>
        <v>带动增加脱贫人口全年总收入（≥**万元）</v>
      </c>
      <c r="E21" s="29">
        <f>申报表!G24</f>
        <v>10.2</v>
      </c>
      <c r="F21" s="83" t="s">
        <v>73</v>
      </c>
      <c r="G21" s="29">
        <f t="shared" si="0"/>
        <v>10.2</v>
      </c>
      <c r="H21" s="84"/>
      <c r="I21" s="84"/>
      <c r="J21" s="89"/>
    </row>
    <row r="22" s="1" customFormat="1" ht="18.95" customHeight="1" spans="1:10">
      <c r="A22" s="18"/>
      <c r="B22" s="18"/>
      <c r="C22" s="23" t="s">
        <v>42</v>
      </c>
      <c r="D22" s="82" t="str">
        <f>申报表!D25</f>
        <v>项目受益村庄数（**个）</v>
      </c>
      <c r="E22" s="29">
        <f>申报表!G25</f>
        <v>3</v>
      </c>
      <c r="F22" s="83" t="s">
        <v>73</v>
      </c>
      <c r="G22" s="29">
        <f t="shared" si="0"/>
        <v>3</v>
      </c>
      <c r="H22" s="84"/>
      <c r="I22" s="84"/>
      <c r="J22" s="89"/>
    </row>
    <row r="23" s="1" customFormat="1" ht="18.95" customHeight="1" spans="1:10">
      <c r="A23" s="18"/>
      <c r="B23" s="18"/>
      <c r="C23" s="24"/>
      <c r="D23" s="82" t="str">
        <f>申报表!D26</f>
        <v>受益群众人口数（≥**人）</v>
      </c>
      <c r="E23" s="29">
        <f>申报表!G26</f>
        <v>2219</v>
      </c>
      <c r="F23" s="83" t="s">
        <v>73</v>
      </c>
      <c r="G23" s="29">
        <f t="shared" si="0"/>
        <v>2219</v>
      </c>
      <c r="H23" s="84"/>
      <c r="I23" s="84"/>
      <c r="J23" s="89"/>
    </row>
    <row r="24" s="1" customFormat="1" ht="18.95" customHeight="1" spans="1:10">
      <c r="A24" s="18"/>
      <c r="B24" s="18"/>
      <c r="C24" s="24"/>
      <c r="D24" s="82" t="str">
        <f>申报表!D27</f>
        <v>受益脱贫人口数（≥**人）</v>
      </c>
      <c r="E24" s="29">
        <f>申报表!G27</f>
        <v>1112</v>
      </c>
      <c r="F24" s="83" t="s">
        <v>73</v>
      </c>
      <c r="G24" s="29">
        <f t="shared" si="0"/>
        <v>1112</v>
      </c>
      <c r="H24" s="84"/>
      <c r="I24" s="84"/>
      <c r="J24" s="89"/>
    </row>
    <row r="25" s="1" customFormat="1" ht="18.95" customHeight="1" spans="1:10">
      <c r="A25" s="18"/>
      <c r="B25" s="28"/>
      <c r="C25" s="24"/>
      <c r="D25" s="82" t="str">
        <f>申报表!D28</f>
        <v>带动就业人口数（≥**人）</v>
      </c>
      <c r="E25" s="29">
        <f>申报表!G28</f>
        <v>85</v>
      </c>
      <c r="F25" s="83" t="s">
        <v>73</v>
      </c>
      <c r="G25" s="29">
        <f t="shared" si="0"/>
        <v>85</v>
      </c>
      <c r="H25" s="84"/>
      <c r="I25" s="84"/>
      <c r="J25" s="89"/>
    </row>
    <row r="26" s="1" customFormat="1" ht="18.95" customHeight="1" spans="1:10">
      <c r="A26" s="18"/>
      <c r="B26" s="28"/>
      <c r="C26" s="25"/>
      <c r="D26" s="82" t="str">
        <f>申报表!D29</f>
        <v>新增和改善灌溉面积（**亩）</v>
      </c>
      <c r="E26" s="29">
        <f>申报表!G29</f>
        <v>10037</v>
      </c>
      <c r="F26" s="83" t="s">
        <v>73</v>
      </c>
      <c r="G26" s="29">
        <f t="shared" si="0"/>
        <v>10037</v>
      </c>
      <c r="H26" s="84"/>
      <c r="I26" s="84"/>
      <c r="J26" s="89"/>
    </row>
    <row r="27" s="1" customFormat="1" ht="18.95" customHeight="1" spans="1:10">
      <c r="A27" s="29"/>
      <c r="B27" s="30"/>
      <c r="C27" s="29" t="s">
        <v>48</v>
      </c>
      <c r="D27" s="82" t="str">
        <f>申报表!D30</f>
        <v>促进水资源的充分利用</v>
      </c>
      <c r="E27" s="29" t="str">
        <f>申报表!G30</f>
        <v>有效促进</v>
      </c>
      <c r="F27" s="83" t="s">
        <v>73</v>
      </c>
      <c r="G27" s="29" t="str">
        <f t="shared" si="0"/>
        <v>有效促进</v>
      </c>
      <c r="H27" s="84"/>
      <c r="I27" s="84"/>
      <c r="J27" s="89"/>
    </row>
    <row r="28" s="1" customFormat="1" ht="18.95" customHeight="1" spans="1:10">
      <c r="A28" s="18"/>
      <c r="B28" s="18"/>
      <c r="C28" s="18" t="s">
        <v>51</v>
      </c>
      <c r="D28" s="82" t="str">
        <f>申报表!D31</f>
        <v>灌溉渠道合理使用年限（≥**年）</v>
      </c>
      <c r="E28" s="29">
        <f>申报表!G31</f>
        <v>20</v>
      </c>
      <c r="F28" s="83" t="s">
        <v>73</v>
      </c>
      <c r="G28" s="29">
        <f t="shared" si="0"/>
        <v>20</v>
      </c>
      <c r="H28" s="84"/>
      <c r="I28" s="84"/>
      <c r="J28" s="89"/>
    </row>
    <row r="29" s="1" customFormat="1" ht="18.95" customHeight="1" spans="1:10">
      <c r="A29" s="18"/>
      <c r="B29" s="18" t="s">
        <v>53</v>
      </c>
      <c r="C29" s="29" t="s">
        <v>54</v>
      </c>
      <c r="D29" s="82" t="str">
        <f>申报表!D32</f>
        <v>受益人口满意度（≥**%）</v>
      </c>
      <c r="E29" s="85">
        <f>申报表!G32</f>
        <v>0.95</v>
      </c>
      <c r="F29" s="86" t="s">
        <v>73</v>
      </c>
      <c r="G29" s="85">
        <f t="shared" si="0"/>
        <v>0.95</v>
      </c>
      <c r="H29" s="84"/>
      <c r="I29" s="84"/>
      <c r="J29" s="89"/>
    </row>
    <row r="30" s="1" customFormat="1" ht="18.95" customHeight="1" spans="1:10">
      <c r="A30" s="18"/>
      <c r="B30" s="18"/>
      <c r="C30" s="29"/>
      <c r="D30" s="82" t="str">
        <f>申报表!D33</f>
        <v>受益脱贫人口满意度（≥**%）</v>
      </c>
      <c r="E30" s="85">
        <f>申报表!G33</f>
        <v>0.95</v>
      </c>
      <c r="F30" s="86" t="s">
        <v>73</v>
      </c>
      <c r="G30" s="85">
        <f t="shared" si="0"/>
        <v>0.95</v>
      </c>
      <c r="H30" s="84"/>
      <c r="I30" s="84"/>
      <c r="J30" s="89"/>
    </row>
  </sheetData>
  <protectedRanges>
    <protectedRange sqref="H6:I8 F7:G7" name="区域2"/>
    <protectedRange sqref="F12:F14 F16:F30 F15 G16" name="区域1"/>
    <protectedRange sqref="H7:I9 F7:G7" name="区域2_1"/>
  </protectedRanges>
  <mergeCells count="49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6:A9"/>
    <mergeCell ref="A11:A30"/>
    <mergeCell ref="B12:B19"/>
    <mergeCell ref="B20:B28"/>
    <mergeCell ref="B29:B30"/>
    <mergeCell ref="C12:C14"/>
    <mergeCell ref="C16:C18"/>
    <mergeCell ref="C20:C21"/>
    <mergeCell ref="C22:C26"/>
    <mergeCell ref="C29:C30"/>
  </mergeCells>
  <printOptions horizontalCentered="1" verticalCentered="1"/>
  <pageMargins left="0.751388888888889" right="0.629861111111111" top="0.629861111111111" bottom="0.393055555555556" header="0.5" footer="0.393055555555556"/>
  <pageSetup paperSize="9" scale="96" orientation="landscape"/>
  <headerFooter/>
  <colBreaks count="1" manualBreakCount="1">
    <brk id="10" max="655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view="pageBreakPreview" zoomScaleNormal="100" topLeftCell="B1" workbookViewId="0">
      <selection activeCell="K1" sqref="K$1:L$1048576"/>
    </sheetView>
  </sheetViews>
  <sheetFormatPr defaultColWidth="9.62727272727273" defaultRowHeight="15"/>
  <cols>
    <col min="1" max="1" width="9.25454545454545" style="74" customWidth="1"/>
    <col min="2" max="2" width="9.62727272727273" style="74"/>
    <col min="3" max="3" width="14" style="74" customWidth="1"/>
    <col min="4" max="4" width="38.7545454545455" style="74" customWidth="1"/>
    <col min="5" max="5" width="10.7545454545455" style="74" customWidth="1"/>
    <col min="6" max="6" width="14" style="74" customWidth="1"/>
    <col min="7" max="7" width="11.2545454545455" style="74" customWidth="1"/>
    <col min="8" max="8" width="9.62727272727273" style="74"/>
    <col min="9" max="9" width="11.0909090909091" style="74" customWidth="1"/>
    <col min="10" max="16384" width="9.62727272727273" style="74"/>
  </cols>
  <sheetData>
    <row r="1" ht="21" spans="1:10">
      <c r="A1" s="75" t="s">
        <v>58</v>
      </c>
      <c r="B1" s="75"/>
      <c r="C1" s="75"/>
      <c r="D1" s="75"/>
      <c r="E1" s="75"/>
      <c r="F1" s="75"/>
      <c r="G1" s="75"/>
      <c r="H1" s="75"/>
      <c r="I1" s="75"/>
      <c r="J1" s="75"/>
    </row>
    <row r="2" ht="8.1" hidden="1" customHeight="1" spans="1:10">
      <c r="A2" s="75"/>
      <c r="B2" s="75"/>
      <c r="C2" s="75"/>
      <c r="D2" s="75"/>
      <c r="E2" s="75"/>
      <c r="F2" s="75"/>
      <c r="G2" s="75"/>
      <c r="H2" s="75"/>
      <c r="I2" s="75"/>
      <c r="J2" s="75"/>
    </row>
    <row r="3" ht="14" spans="1:10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ht="14" spans="1:10">
      <c r="A4" s="76" t="s">
        <v>3</v>
      </c>
      <c r="B4" s="77" t="str">
        <f>申报表!C4</f>
        <v>阿克陶县新塔尔乡防渗渠建设项目</v>
      </c>
      <c r="C4" s="77"/>
      <c r="D4" s="77"/>
      <c r="E4" s="76" t="s">
        <v>59</v>
      </c>
      <c r="F4" s="76" t="str">
        <f>申报表!F4</f>
        <v>牛伟强13899489329</v>
      </c>
      <c r="G4" s="76"/>
      <c r="H4" s="76"/>
      <c r="I4" s="76"/>
      <c r="J4" s="76"/>
    </row>
    <row r="5" ht="14" spans="1:10">
      <c r="A5" s="76" t="s">
        <v>7</v>
      </c>
      <c r="B5" s="76" t="str">
        <f>申报表!C5</f>
        <v>阿克陶县水利局</v>
      </c>
      <c r="C5" s="76"/>
      <c r="D5" s="76"/>
      <c r="E5" s="76" t="s">
        <v>9</v>
      </c>
      <c r="F5" s="76" t="str">
        <f>申报表!F5</f>
        <v>阿克陶县中小型公益性水利工程建设项目中心</v>
      </c>
      <c r="G5" s="76"/>
      <c r="H5" s="76"/>
      <c r="I5" s="76"/>
      <c r="J5" s="76"/>
    </row>
    <row r="6" ht="14" spans="1:10">
      <c r="A6" s="78" t="s">
        <v>11</v>
      </c>
      <c r="B6" s="79" t="s">
        <v>60</v>
      </c>
      <c r="C6" s="79"/>
      <c r="D6" s="79"/>
      <c r="E6" s="79"/>
      <c r="F6" s="79" t="s">
        <v>61</v>
      </c>
      <c r="G6" s="79"/>
      <c r="H6" s="76" t="s">
        <v>75</v>
      </c>
      <c r="I6" s="76"/>
      <c r="J6" s="79" t="s">
        <v>63</v>
      </c>
    </row>
    <row r="7" ht="14" spans="1:10">
      <c r="A7" s="78"/>
      <c r="B7" s="79" t="s">
        <v>12</v>
      </c>
      <c r="C7" s="79"/>
      <c r="D7" s="79"/>
      <c r="E7" s="79"/>
      <c r="F7" s="76">
        <f>F8+F9</f>
        <v>390</v>
      </c>
      <c r="G7" s="76"/>
      <c r="H7" s="80">
        <f>H8+H9</f>
        <v>264.13</v>
      </c>
      <c r="I7" s="80"/>
      <c r="J7" s="88">
        <f>H7/F7</f>
        <v>0.67725641025641</v>
      </c>
    </row>
    <row r="8" ht="14" spans="1:10">
      <c r="A8" s="78"/>
      <c r="B8" s="79" t="s">
        <v>64</v>
      </c>
      <c r="C8" s="79"/>
      <c r="D8" s="79"/>
      <c r="E8" s="79"/>
      <c r="F8" s="79">
        <f>申报表!E7</f>
        <v>390</v>
      </c>
      <c r="G8" s="79"/>
      <c r="H8" s="80">
        <v>264.13</v>
      </c>
      <c r="I8" s="80"/>
      <c r="J8" s="79" t="s">
        <v>65</v>
      </c>
    </row>
    <row r="9" ht="14" spans="1:10">
      <c r="A9" s="78"/>
      <c r="B9" s="79" t="s">
        <v>66</v>
      </c>
      <c r="C9" s="79"/>
      <c r="D9" s="79"/>
      <c r="E9" s="79"/>
      <c r="F9" s="79">
        <f>申报表!E8</f>
        <v>0</v>
      </c>
      <c r="G9" s="79"/>
      <c r="H9" s="80">
        <v>0</v>
      </c>
      <c r="I9" s="80"/>
      <c r="J9" s="79" t="s">
        <v>65</v>
      </c>
    </row>
    <row r="10" ht="53.1" customHeight="1" spans="1:10">
      <c r="A10" s="77" t="s">
        <v>67</v>
      </c>
      <c r="B10" s="81" t="str">
        <f>申报表!B12</f>
        <v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v>
      </c>
      <c r="C10" s="81"/>
      <c r="D10" s="81"/>
      <c r="E10" s="81"/>
      <c r="F10" s="81"/>
      <c r="G10" s="81"/>
      <c r="H10" s="81"/>
      <c r="I10" s="81"/>
      <c r="J10" s="81"/>
    </row>
    <row r="11" ht="27" customHeight="1" spans="1:10">
      <c r="A11" s="18" t="s">
        <v>18</v>
      </c>
      <c r="B11" s="18" t="s">
        <v>19</v>
      </c>
      <c r="C11" s="18" t="s">
        <v>20</v>
      </c>
      <c r="D11" s="76" t="s">
        <v>21</v>
      </c>
      <c r="E11" s="76" t="s">
        <v>68</v>
      </c>
      <c r="F11" s="8" t="s">
        <v>76</v>
      </c>
      <c r="G11" s="78" t="s">
        <v>70</v>
      </c>
      <c r="H11" s="79" t="s">
        <v>71</v>
      </c>
      <c r="I11" s="79"/>
      <c r="J11" s="79" t="s">
        <v>72</v>
      </c>
    </row>
    <row r="12" s="1" customFormat="1" ht="18.95" customHeight="1" spans="1:10">
      <c r="A12" s="18"/>
      <c r="B12" s="18" t="s">
        <v>23</v>
      </c>
      <c r="C12" s="18" t="s">
        <v>24</v>
      </c>
      <c r="D12" s="82" t="str">
        <f>申报表!D15</f>
        <v>防渗改建渠道总长度（≥**米）</v>
      </c>
      <c r="E12" s="29">
        <f>申报表!G15</f>
        <v>2251</v>
      </c>
      <c r="F12" s="83">
        <v>2206</v>
      </c>
      <c r="G12" s="29">
        <v>2206</v>
      </c>
      <c r="H12" s="84" t="s">
        <v>77</v>
      </c>
      <c r="I12" s="84"/>
      <c r="J12" s="89"/>
    </row>
    <row r="13" s="1" customFormat="1" ht="18.95" customHeight="1" spans="1:10">
      <c r="A13" s="18"/>
      <c r="B13" s="18"/>
      <c r="C13" s="18"/>
      <c r="D13" s="82" t="str">
        <f>申报表!D16</f>
        <v>渠道维修总长度（≥**米）</v>
      </c>
      <c r="E13" s="29">
        <f>申报表!G16</f>
        <v>35</v>
      </c>
      <c r="F13" s="83">
        <v>0</v>
      </c>
      <c r="G13" s="29">
        <v>0</v>
      </c>
      <c r="H13" s="84" t="s">
        <v>78</v>
      </c>
      <c r="I13" s="84"/>
      <c r="J13" s="89"/>
    </row>
    <row r="14" s="1" customFormat="1" ht="18.95" customHeight="1" spans="1:10">
      <c r="A14" s="18"/>
      <c r="B14" s="18"/>
      <c r="C14" s="18"/>
      <c r="D14" s="82" t="str">
        <f>申报表!D17</f>
        <v>配套渠系建筑物（**座）</v>
      </c>
      <c r="E14" s="29">
        <f>申报表!G17</f>
        <v>10</v>
      </c>
      <c r="F14" s="83">
        <v>13</v>
      </c>
      <c r="G14" s="29">
        <v>13</v>
      </c>
      <c r="H14" s="84" t="s">
        <v>79</v>
      </c>
      <c r="I14" s="84"/>
      <c r="J14" s="89"/>
    </row>
    <row r="15" s="1" customFormat="1" ht="18.95" customHeight="1" spans="1:10">
      <c r="A15" s="18"/>
      <c r="B15" s="18"/>
      <c r="C15" s="18" t="s">
        <v>28</v>
      </c>
      <c r="D15" s="82" t="str">
        <f>申报表!D18</f>
        <v>项目（工程）验收合格率（100%）</v>
      </c>
      <c r="E15" s="85">
        <f>申报表!G18</f>
        <v>1</v>
      </c>
      <c r="F15" s="86" t="s">
        <v>73</v>
      </c>
      <c r="G15" s="85">
        <f t="shared" ref="G12:G30" si="0">E15</f>
        <v>1</v>
      </c>
      <c r="H15" s="84"/>
      <c r="I15" s="84"/>
      <c r="J15" s="89"/>
    </row>
    <row r="16" s="1" customFormat="1" ht="18.95" customHeight="1" spans="1:10">
      <c r="A16" s="18"/>
      <c r="B16" s="18"/>
      <c r="C16" s="23" t="s">
        <v>30</v>
      </c>
      <c r="D16" s="82" t="str">
        <f>申报表!D19</f>
        <v>项目计划开工时间</v>
      </c>
      <c r="E16" s="117" t="str">
        <f>申报表!G19</f>
        <v>2022年4月</v>
      </c>
      <c r="F16" s="118" t="s">
        <v>74</v>
      </c>
      <c r="G16" s="118" t="s">
        <v>74</v>
      </c>
      <c r="H16" s="84"/>
      <c r="I16" s="84"/>
      <c r="J16" s="89"/>
    </row>
    <row r="17" s="1" customFormat="1" ht="18.95" customHeight="1" spans="1:10">
      <c r="A17" s="18"/>
      <c r="B17" s="18"/>
      <c r="C17" s="24"/>
      <c r="D17" s="82" t="str">
        <f>申报表!D20</f>
        <v>项目计划完工时间</v>
      </c>
      <c r="E17" s="117" t="str">
        <f>申报表!G20</f>
        <v>2022年6月</v>
      </c>
      <c r="F17" s="118" t="s">
        <v>34</v>
      </c>
      <c r="G17" s="117" t="str">
        <f t="shared" si="0"/>
        <v>2022年6月</v>
      </c>
      <c r="H17" s="84"/>
      <c r="I17" s="84"/>
      <c r="J17" s="89"/>
    </row>
    <row r="18" s="1" customFormat="1" ht="18.95" customHeight="1" spans="1:10">
      <c r="A18" s="18"/>
      <c r="B18" s="18"/>
      <c r="C18" s="25"/>
      <c r="D18" s="82" t="str">
        <f>申报表!D21</f>
        <v>项目完工及时率（100%）</v>
      </c>
      <c r="E18" s="85">
        <f>申报表!G21</f>
        <v>1</v>
      </c>
      <c r="F18" s="86">
        <v>1</v>
      </c>
      <c r="G18" s="85">
        <f t="shared" si="0"/>
        <v>1</v>
      </c>
      <c r="H18" s="84"/>
      <c r="I18" s="84"/>
      <c r="J18" s="89"/>
    </row>
    <row r="19" s="1" customFormat="1" ht="18.95" customHeight="1" spans="1:10">
      <c r="A19" s="18"/>
      <c r="B19" s="18"/>
      <c r="C19" s="18" t="s">
        <v>36</v>
      </c>
      <c r="D19" s="82" t="str">
        <f>申报表!D22</f>
        <v>防渗改建渠道补助标准（≤**万元/千米）</v>
      </c>
      <c r="E19" s="29">
        <f>申报表!G22</f>
        <v>173.25</v>
      </c>
      <c r="F19" s="87">
        <f>TRUNC(H8/(F12/1000),2)</f>
        <v>119.73</v>
      </c>
      <c r="G19" s="29">
        <f t="shared" si="0"/>
        <v>173.25</v>
      </c>
      <c r="H19" s="84"/>
      <c r="I19" s="84"/>
      <c r="J19" s="89"/>
    </row>
    <row r="20" s="1" customFormat="1" ht="18.95" customHeight="1" spans="1:10">
      <c r="A20" s="18"/>
      <c r="B20" s="18" t="s">
        <v>38</v>
      </c>
      <c r="C20" s="26" t="s">
        <v>39</v>
      </c>
      <c r="D20" s="82" t="str">
        <f>申报表!D23</f>
        <v>带动增加劳动者全年总收入（≥**万元）</v>
      </c>
      <c r="E20" s="29">
        <f>申报表!G23</f>
        <v>20.4</v>
      </c>
      <c r="F20" s="83" t="s">
        <v>73</v>
      </c>
      <c r="G20" s="29">
        <f t="shared" si="0"/>
        <v>20.4</v>
      </c>
      <c r="H20" s="84"/>
      <c r="I20" s="84"/>
      <c r="J20" s="89"/>
    </row>
    <row r="21" s="1" customFormat="1" ht="18.95" customHeight="1" spans="1:10">
      <c r="A21" s="18"/>
      <c r="B21" s="18"/>
      <c r="C21" s="27"/>
      <c r="D21" s="82" t="str">
        <f>申报表!D24</f>
        <v>带动增加脱贫人口全年总收入（≥**万元）</v>
      </c>
      <c r="E21" s="29">
        <f>申报表!G24</f>
        <v>10.2</v>
      </c>
      <c r="F21" s="83" t="s">
        <v>73</v>
      </c>
      <c r="G21" s="29">
        <f t="shared" si="0"/>
        <v>10.2</v>
      </c>
      <c r="H21" s="84"/>
      <c r="I21" s="84"/>
      <c r="J21" s="89"/>
    </row>
    <row r="22" s="1" customFormat="1" ht="18.95" customHeight="1" spans="1:10">
      <c r="A22" s="18"/>
      <c r="B22" s="18"/>
      <c r="C22" s="23" t="s">
        <v>42</v>
      </c>
      <c r="D22" s="82" t="str">
        <f>申报表!D25</f>
        <v>项目受益村庄数（**个）</v>
      </c>
      <c r="E22" s="29">
        <f>申报表!G25</f>
        <v>3</v>
      </c>
      <c r="F22" s="83" t="s">
        <v>73</v>
      </c>
      <c r="G22" s="29">
        <f t="shared" si="0"/>
        <v>3</v>
      </c>
      <c r="H22" s="84"/>
      <c r="I22" s="84"/>
      <c r="J22" s="89"/>
    </row>
    <row r="23" s="1" customFormat="1" ht="18.95" customHeight="1" spans="1:10">
      <c r="A23" s="18"/>
      <c r="B23" s="18"/>
      <c r="C23" s="24"/>
      <c r="D23" s="82" t="str">
        <f>申报表!D26</f>
        <v>受益群众人口数（≥**人）</v>
      </c>
      <c r="E23" s="29">
        <f>申报表!G26</f>
        <v>2219</v>
      </c>
      <c r="F23" s="83" t="s">
        <v>73</v>
      </c>
      <c r="G23" s="29">
        <f t="shared" si="0"/>
        <v>2219</v>
      </c>
      <c r="H23" s="84"/>
      <c r="I23" s="84"/>
      <c r="J23" s="89"/>
    </row>
    <row r="24" s="1" customFormat="1" ht="18.95" customHeight="1" spans="1:10">
      <c r="A24" s="18"/>
      <c r="B24" s="18"/>
      <c r="C24" s="24"/>
      <c r="D24" s="82" t="str">
        <f>申报表!D27</f>
        <v>受益脱贫人口数（≥**人）</v>
      </c>
      <c r="E24" s="29">
        <f>申报表!G27</f>
        <v>1112</v>
      </c>
      <c r="F24" s="83" t="s">
        <v>73</v>
      </c>
      <c r="G24" s="29">
        <f t="shared" si="0"/>
        <v>1112</v>
      </c>
      <c r="H24" s="84"/>
      <c r="I24" s="84"/>
      <c r="J24" s="89"/>
    </row>
    <row r="25" s="1" customFormat="1" ht="18.95" customHeight="1" spans="1:10">
      <c r="A25" s="18"/>
      <c r="B25" s="28"/>
      <c r="C25" s="24"/>
      <c r="D25" s="82" t="str">
        <f>申报表!D28</f>
        <v>带动就业人口数（≥**人）</v>
      </c>
      <c r="E25" s="29">
        <f>申报表!G28</f>
        <v>85</v>
      </c>
      <c r="F25" s="83" t="s">
        <v>73</v>
      </c>
      <c r="G25" s="29">
        <f t="shared" si="0"/>
        <v>85</v>
      </c>
      <c r="H25" s="84"/>
      <c r="I25" s="84"/>
      <c r="J25" s="89"/>
    </row>
    <row r="26" s="1" customFormat="1" ht="18.95" customHeight="1" spans="1:10">
      <c r="A26" s="18"/>
      <c r="B26" s="28"/>
      <c r="C26" s="25"/>
      <c r="D26" s="82" t="str">
        <f>申报表!D29</f>
        <v>新增和改善灌溉面积（**亩）</v>
      </c>
      <c r="E26" s="29">
        <f>申报表!G29</f>
        <v>10037</v>
      </c>
      <c r="F26" s="83" t="s">
        <v>73</v>
      </c>
      <c r="G26" s="29">
        <f t="shared" si="0"/>
        <v>10037</v>
      </c>
      <c r="H26" s="84"/>
      <c r="I26" s="84"/>
      <c r="J26" s="89"/>
    </row>
    <row r="27" s="1" customFormat="1" ht="18.95" customHeight="1" spans="1:10">
      <c r="A27" s="29"/>
      <c r="B27" s="30"/>
      <c r="C27" s="29" t="s">
        <v>48</v>
      </c>
      <c r="D27" s="82" t="str">
        <f>申报表!D30</f>
        <v>促进水资源的充分利用</v>
      </c>
      <c r="E27" s="29" t="str">
        <f>申报表!G30</f>
        <v>有效促进</v>
      </c>
      <c r="F27" s="83" t="s">
        <v>73</v>
      </c>
      <c r="G27" s="29" t="str">
        <f t="shared" si="0"/>
        <v>有效促进</v>
      </c>
      <c r="H27" s="84"/>
      <c r="I27" s="84"/>
      <c r="J27" s="89"/>
    </row>
    <row r="28" s="1" customFormat="1" ht="18.95" customHeight="1" spans="1:10">
      <c r="A28" s="18"/>
      <c r="B28" s="18"/>
      <c r="C28" s="18" t="s">
        <v>51</v>
      </c>
      <c r="D28" s="82" t="str">
        <f>申报表!D31</f>
        <v>灌溉渠道合理使用年限（≥**年）</v>
      </c>
      <c r="E28" s="29">
        <f>申报表!G31</f>
        <v>20</v>
      </c>
      <c r="F28" s="83" t="s">
        <v>73</v>
      </c>
      <c r="G28" s="29">
        <f t="shared" si="0"/>
        <v>20</v>
      </c>
      <c r="H28" s="84"/>
      <c r="I28" s="84"/>
      <c r="J28" s="89"/>
    </row>
    <row r="29" s="1" customFormat="1" ht="18.95" customHeight="1" spans="1:10">
      <c r="A29" s="18"/>
      <c r="B29" s="18" t="s">
        <v>53</v>
      </c>
      <c r="C29" s="29" t="s">
        <v>54</v>
      </c>
      <c r="D29" s="82" t="str">
        <f>申报表!D32</f>
        <v>受益人口满意度（≥**%）</v>
      </c>
      <c r="E29" s="85">
        <f>申报表!G32</f>
        <v>0.95</v>
      </c>
      <c r="F29" s="86" t="s">
        <v>73</v>
      </c>
      <c r="G29" s="85">
        <f t="shared" si="0"/>
        <v>0.95</v>
      </c>
      <c r="H29" s="84"/>
      <c r="I29" s="84"/>
      <c r="J29" s="89"/>
    </row>
    <row r="30" s="1" customFormat="1" ht="18.95" customHeight="1" spans="1:10">
      <c r="A30" s="18"/>
      <c r="B30" s="18"/>
      <c r="C30" s="29"/>
      <c r="D30" s="82" t="str">
        <f>申报表!D33</f>
        <v>受益脱贫人口满意度（≥**%）</v>
      </c>
      <c r="E30" s="85">
        <f>申报表!G33</f>
        <v>0.95</v>
      </c>
      <c r="F30" s="86" t="s">
        <v>73</v>
      </c>
      <c r="G30" s="85">
        <f t="shared" si="0"/>
        <v>0.95</v>
      </c>
      <c r="H30" s="84"/>
      <c r="I30" s="84"/>
      <c r="J30" s="89"/>
    </row>
  </sheetData>
  <protectedRanges>
    <protectedRange sqref="H6:I8 F7:G7" name="区域2"/>
    <protectedRange sqref="F12:F30 G16" name="区域1"/>
    <protectedRange sqref="H7:I9 F7:G7" name="区域2_1"/>
  </protectedRanges>
  <mergeCells count="49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6:A9"/>
    <mergeCell ref="A11:A30"/>
    <mergeCell ref="B12:B19"/>
    <mergeCell ref="B20:B28"/>
    <mergeCell ref="B29:B30"/>
    <mergeCell ref="C12:C14"/>
    <mergeCell ref="C16:C18"/>
    <mergeCell ref="C20:C21"/>
    <mergeCell ref="C22:C26"/>
    <mergeCell ref="C29:C30"/>
  </mergeCells>
  <printOptions horizontalCentered="1" verticalCentered="1"/>
  <pageMargins left="0.751388888888889" right="0.629861111111111" top="0.629861111111111" bottom="0.393055555555556" header="0.5" footer="0.393055555555556"/>
  <pageSetup paperSize="9" scale="96" orientation="landscape"/>
  <headerFooter/>
  <colBreaks count="1" manualBreakCount="1">
    <brk id="10" max="655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view="pageBreakPreview" zoomScaleNormal="100" topLeftCell="C7" workbookViewId="0">
      <selection activeCell="K10" sqref="K$1:L$1048576"/>
    </sheetView>
  </sheetViews>
  <sheetFormatPr defaultColWidth="9.62727272727273" defaultRowHeight="15"/>
  <cols>
    <col min="1" max="1" width="9.25454545454545" style="74" customWidth="1"/>
    <col min="2" max="2" width="9.62727272727273" style="74"/>
    <col min="3" max="3" width="14" style="74" customWidth="1"/>
    <col min="4" max="4" width="38.7545454545455" style="74" customWidth="1"/>
    <col min="5" max="5" width="10.7545454545455" style="74" customWidth="1"/>
    <col min="6" max="6" width="14" style="74" customWidth="1"/>
    <col min="7" max="7" width="11.2545454545455" style="74" customWidth="1"/>
    <col min="8" max="8" width="9.62727272727273" style="74"/>
    <col min="9" max="9" width="11.0909090909091" style="74" customWidth="1"/>
    <col min="10" max="16384" width="9.62727272727273" style="74"/>
  </cols>
  <sheetData>
    <row r="1" ht="21" spans="1:10">
      <c r="A1" s="75" t="s">
        <v>58</v>
      </c>
      <c r="B1" s="75"/>
      <c r="C1" s="75"/>
      <c r="D1" s="75"/>
      <c r="E1" s="75"/>
      <c r="F1" s="75"/>
      <c r="G1" s="75"/>
      <c r="H1" s="75"/>
      <c r="I1" s="75"/>
      <c r="J1" s="75"/>
    </row>
    <row r="2" ht="8.1" hidden="1" customHeight="1" spans="1:10">
      <c r="A2" s="75"/>
      <c r="B2" s="75"/>
      <c r="C2" s="75"/>
      <c r="D2" s="75"/>
      <c r="E2" s="75"/>
      <c r="F2" s="75"/>
      <c r="G2" s="75"/>
      <c r="H2" s="75"/>
      <c r="I2" s="75"/>
      <c r="J2" s="75"/>
    </row>
    <row r="3" ht="14" spans="1:10">
      <c r="A3" s="76" t="s">
        <v>2</v>
      </c>
      <c r="B3" s="76"/>
      <c r="C3" s="76"/>
      <c r="D3" s="76"/>
      <c r="E3" s="76"/>
      <c r="F3" s="76"/>
      <c r="G3" s="76"/>
      <c r="H3" s="76"/>
      <c r="I3" s="76"/>
      <c r="J3" s="76"/>
    </row>
    <row r="4" ht="14" spans="1:10">
      <c r="A4" s="76" t="s">
        <v>3</v>
      </c>
      <c r="B4" s="77" t="str">
        <f>申报表!C4</f>
        <v>阿克陶县新塔尔乡防渗渠建设项目</v>
      </c>
      <c r="C4" s="77"/>
      <c r="D4" s="77"/>
      <c r="E4" s="76" t="s">
        <v>59</v>
      </c>
      <c r="F4" s="76" t="s">
        <v>80</v>
      </c>
      <c r="G4" s="76"/>
      <c r="H4" s="76"/>
      <c r="I4" s="76"/>
      <c r="J4" s="76"/>
    </row>
    <row r="5" ht="14" spans="1:10">
      <c r="A5" s="76" t="s">
        <v>7</v>
      </c>
      <c r="B5" s="76" t="str">
        <f>申报表!C5</f>
        <v>阿克陶县水利局</v>
      </c>
      <c r="C5" s="76"/>
      <c r="D5" s="76"/>
      <c r="E5" s="76" t="s">
        <v>9</v>
      </c>
      <c r="F5" s="76" t="str">
        <f>申报表!F5</f>
        <v>阿克陶县中小型公益性水利工程建设项目中心</v>
      </c>
      <c r="G5" s="76"/>
      <c r="H5" s="76"/>
      <c r="I5" s="76"/>
      <c r="J5" s="76"/>
    </row>
    <row r="6" ht="14" spans="1:10">
      <c r="A6" s="78" t="s">
        <v>11</v>
      </c>
      <c r="B6" s="79" t="s">
        <v>60</v>
      </c>
      <c r="C6" s="79"/>
      <c r="D6" s="79"/>
      <c r="E6" s="79"/>
      <c r="F6" s="79" t="s">
        <v>61</v>
      </c>
      <c r="G6" s="79"/>
      <c r="H6" s="76" t="s">
        <v>81</v>
      </c>
      <c r="I6" s="76"/>
      <c r="J6" s="79" t="s">
        <v>63</v>
      </c>
    </row>
    <row r="7" ht="14" spans="1:10">
      <c r="A7" s="78"/>
      <c r="B7" s="79" t="s">
        <v>12</v>
      </c>
      <c r="C7" s="79"/>
      <c r="D7" s="79"/>
      <c r="E7" s="79"/>
      <c r="F7" s="76">
        <f>F8+F9</f>
        <v>390</v>
      </c>
      <c r="G7" s="76"/>
      <c r="H7" s="80">
        <f>H8+H9</f>
        <v>312.7147</v>
      </c>
      <c r="I7" s="80"/>
      <c r="J7" s="88">
        <f>H7/F7</f>
        <v>0.801832564102564</v>
      </c>
    </row>
    <row r="8" ht="14" spans="1:10">
      <c r="A8" s="78"/>
      <c r="B8" s="79" t="s">
        <v>64</v>
      </c>
      <c r="C8" s="79"/>
      <c r="D8" s="79"/>
      <c r="E8" s="79"/>
      <c r="F8" s="79">
        <f>申报表!E7</f>
        <v>390</v>
      </c>
      <c r="G8" s="79"/>
      <c r="H8" s="80">
        <v>312.7147</v>
      </c>
      <c r="I8" s="80"/>
      <c r="J8" s="79" t="s">
        <v>65</v>
      </c>
    </row>
    <row r="9" ht="14" spans="1:10">
      <c r="A9" s="78"/>
      <c r="B9" s="79" t="s">
        <v>66</v>
      </c>
      <c r="C9" s="79"/>
      <c r="D9" s="79"/>
      <c r="E9" s="79"/>
      <c r="F9" s="79">
        <f>申报表!E8</f>
        <v>0</v>
      </c>
      <c r="G9" s="79"/>
      <c r="H9" s="80">
        <v>0</v>
      </c>
      <c r="I9" s="80"/>
      <c r="J9" s="79" t="s">
        <v>65</v>
      </c>
    </row>
    <row r="10" ht="53.1" customHeight="1" spans="1:10">
      <c r="A10" s="77" t="s">
        <v>67</v>
      </c>
      <c r="B10" s="81" t="str">
        <f>申报表!B12</f>
        <v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v>
      </c>
      <c r="C10" s="81"/>
      <c r="D10" s="81"/>
      <c r="E10" s="81"/>
      <c r="F10" s="81"/>
      <c r="G10" s="81"/>
      <c r="H10" s="81"/>
      <c r="I10" s="81"/>
      <c r="J10" s="81"/>
    </row>
    <row r="11" ht="27" customHeight="1" spans="1:10">
      <c r="A11" s="18" t="s">
        <v>18</v>
      </c>
      <c r="B11" s="18" t="s">
        <v>19</v>
      </c>
      <c r="C11" s="18" t="s">
        <v>20</v>
      </c>
      <c r="D11" s="76" t="s">
        <v>21</v>
      </c>
      <c r="E11" s="76" t="s">
        <v>68</v>
      </c>
      <c r="F11" s="8" t="s">
        <v>82</v>
      </c>
      <c r="G11" s="78" t="s">
        <v>70</v>
      </c>
      <c r="H11" s="79" t="s">
        <v>71</v>
      </c>
      <c r="I11" s="79"/>
      <c r="J11" s="79" t="s">
        <v>72</v>
      </c>
    </row>
    <row r="12" s="1" customFormat="1" ht="18.95" customHeight="1" spans="1:10">
      <c r="A12" s="18"/>
      <c r="B12" s="18" t="s">
        <v>23</v>
      </c>
      <c r="C12" s="18" t="s">
        <v>24</v>
      </c>
      <c r="D12" s="82" t="str">
        <f>申报表!D15</f>
        <v>防渗改建渠道总长度（≥**米）</v>
      </c>
      <c r="E12" s="29">
        <f>申报表!G15</f>
        <v>2251</v>
      </c>
      <c r="F12" s="83">
        <v>2206</v>
      </c>
      <c r="G12" s="29">
        <v>2206</v>
      </c>
      <c r="H12" s="84" t="s">
        <v>77</v>
      </c>
      <c r="I12" s="84"/>
      <c r="J12" s="89"/>
    </row>
    <row r="13" s="1" customFormat="1" ht="18.95" customHeight="1" spans="1:10">
      <c r="A13" s="18"/>
      <c r="B13" s="18"/>
      <c r="C13" s="18"/>
      <c r="D13" s="82" t="str">
        <f>申报表!D16</f>
        <v>渠道维修总长度（≥**米）</v>
      </c>
      <c r="E13" s="29">
        <f>申报表!G16</f>
        <v>35</v>
      </c>
      <c r="F13" s="83">
        <v>0</v>
      </c>
      <c r="G13" s="29">
        <v>0</v>
      </c>
      <c r="H13" s="84" t="s">
        <v>78</v>
      </c>
      <c r="I13" s="84"/>
      <c r="J13" s="89"/>
    </row>
    <row r="14" s="1" customFormat="1" ht="18.95" customHeight="1" spans="1:10">
      <c r="A14" s="18"/>
      <c r="B14" s="18"/>
      <c r="C14" s="18"/>
      <c r="D14" s="82" t="str">
        <f>申报表!D17</f>
        <v>配套渠系建筑物（**座）</v>
      </c>
      <c r="E14" s="29">
        <f>申报表!G17</f>
        <v>10</v>
      </c>
      <c r="F14" s="83">
        <v>13</v>
      </c>
      <c r="G14" s="29">
        <v>13</v>
      </c>
      <c r="H14" s="84" t="s">
        <v>79</v>
      </c>
      <c r="I14" s="84"/>
      <c r="J14" s="89"/>
    </row>
    <row r="15" s="1" customFormat="1" ht="18.95" customHeight="1" spans="1:10">
      <c r="A15" s="18"/>
      <c r="B15" s="18"/>
      <c r="C15" s="18" t="s">
        <v>28</v>
      </c>
      <c r="D15" s="82" t="str">
        <f>申报表!D18</f>
        <v>项目（工程）验收合格率（100%）</v>
      </c>
      <c r="E15" s="85">
        <f>申报表!G18</f>
        <v>1</v>
      </c>
      <c r="F15" s="86" t="s">
        <v>73</v>
      </c>
      <c r="G15" s="85">
        <f>E15</f>
        <v>1</v>
      </c>
      <c r="H15" s="84"/>
      <c r="I15" s="84"/>
      <c r="J15" s="89"/>
    </row>
    <row r="16" s="1" customFormat="1" ht="18.95" customHeight="1" spans="1:10">
      <c r="A16" s="18"/>
      <c r="B16" s="18"/>
      <c r="C16" s="23" t="s">
        <v>30</v>
      </c>
      <c r="D16" s="82" t="str">
        <f>申报表!D19</f>
        <v>项目计划开工时间</v>
      </c>
      <c r="E16" s="117" t="str">
        <f>申报表!G19</f>
        <v>2022年4月</v>
      </c>
      <c r="F16" s="118" t="s">
        <v>74</v>
      </c>
      <c r="G16" s="118" t="s">
        <v>74</v>
      </c>
      <c r="H16" s="84"/>
      <c r="I16" s="84"/>
      <c r="J16" s="89"/>
    </row>
    <row r="17" s="1" customFormat="1" ht="18.95" customHeight="1" spans="1:10">
      <c r="A17" s="18"/>
      <c r="B17" s="18"/>
      <c r="C17" s="24"/>
      <c r="D17" s="82" t="str">
        <f>申报表!D20</f>
        <v>项目计划完工时间</v>
      </c>
      <c r="E17" s="117" t="str">
        <f>申报表!G20</f>
        <v>2022年6月</v>
      </c>
      <c r="F17" s="118" t="s">
        <v>34</v>
      </c>
      <c r="G17" s="117" t="str">
        <f t="shared" ref="G17:G30" si="0">E17</f>
        <v>2022年6月</v>
      </c>
      <c r="H17" s="84"/>
      <c r="I17" s="84"/>
      <c r="J17" s="89"/>
    </row>
    <row r="18" s="1" customFormat="1" ht="18.95" customHeight="1" spans="1:10">
      <c r="A18" s="18"/>
      <c r="B18" s="18"/>
      <c r="C18" s="25"/>
      <c r="D18" s="82" t="str">
        <f>申报表!D21</f>
        <v>项目完工及时率（100%）</v>
      </c>
      <c r="E18" s="85">
        <f>申报表!G21</f>
        <v>1</v>
      </c>
      <c r="F18" s="86">
        <v>1</v>
      </c>
      <c r="G18" s="85">
        <f t="shared" si="0"/>
        <v>1</v>
      </c>
      <c r="H18" s="84"/>
      <c r="I18" s="84"/>
      <c r="J18" s="89"/>
    </row>
    <row r="19" s="1" customFormat="1" ht="18.95" customHeight="1" spans="1:10">
      <c r="A19" s="18"/>
      <c r="B19" s="18"/>
      <c r="C19" s="18" t="s">
        <v>36</v>
      </c>
      <c r="D19" s="82" t="str">
        <f>申报表!D22</f>
        <v>防渗改建渠道补助标准（≤**万元/千米）</v>
      </c>
      <c r="E19" s="29">
        <f>申报表!G22</f>
        <v>173.25</v>
      </c>
      <c r="F19" s="87">
        <f>TRUNC(H8/(F12/1000),2)</f>
        <v>141.75</v>
      </c>
      <c r="G19" s="29">
        <f t="shared" si="0"/>
        <v>173.25</v>
      </c>
      <c r="H19" s="84"/>
      <c r="I19" s="84"/>
      <c r="J19" s="89"/>
    </row>
    <row r="20" s="1" customFormat="1" ht="18.95" customHeight="1" spans="1:10">
      <c r="A20" s="18"/>
      <c r="B20" s="18" t="s">
        <v>38</v>
      </c>
      <c r="C20" s="26" t="s">
        <v>39</v>
      </c>
      <c r="D20" s="82" t="str">
        <f>申报表!D23</f>
        <v>带动增加劳动者全年总收入（≥**万元）</v>
      </c>
      <c r="E20" s="29">
        <f>申报表!G23</f>
        <v>20.4</v>
      </c>
      <c r="F20" s="83" t="s">
        <v>73</v>
      </c>
      <c r="G20" s="29">
        <f t="shared" si="0"/>
        <v>20.4</v>
      </c>
      <c r="H20" s="84"/>
      <c r="I20" s="84"/>
      <c r="J20" s="89"/>
    </row>
    <row r="21" s="1" customFormat="1" ht="18.95" customHeight="1" spans="1:10">
      <c r="A21" s="18"/>
      <c r="B21" s="18"/>
      <c r="C21" s="27"/>
      <c r="D21" s="82" t="str">
        <f>申报表!D24</f>
        <v>带动增加脱贫人口全年总收入（≥**万元）</v>
      </c>
      <c r="E21" s="29">
        <f>申报表!G24</f>
        <v>10.2</v>
      </c>
      <c r="F21" s="83" t="s">
        <v>73</v>
      </c>
      <c r="G21" s="29">
        <f t="shared" si="0"/>
        <v>10.2</v>
      </c>
      <c r="H21" s="84"/>
      <c r="I21" s="84"/>
      <c r="J21" s="89"/>
    </row>
    <row r="22" s="1" customFormat="1" ht="18.95" customHeight="1" spans="1:10">
      <c r="A22" s="18"/>
      <c r="B22" s="18"/>
      <c r="C22" s="23" t="s">
        <v>42</v>
      </c>
      <c r="D22" s="82" t="str">
        <f>申报表!D25</f>
        <v>项目受益村庄数（**个）</v>
      </c>
      <c r="E22" s="29">
        <f>申报表!G25</f>
        <v>3</v>
      </c>
      <c r="F22" s="83" t="s">
        <v>73</v>
      </c>
      <c r="G22" s="29">
        <f t="shared" si="0"/>
        <v>3</v>
      </c>
      <c r="H22" s="84"/>
      <c r="I22" s="84"/>
      <c r="J22" s="89"/>
    </row>
    <row r="23" s="1" customFormat="1" ht="18.95" customHeight="1" spans="1:10">
      <c r="A23" s="18"/>
      <c r="B23" s="18"/>
      <c r="C23" s="24"/>
      <c r="D23" s="82" t="str">
        <f>申报表!D26</f>
        <v>受益群众人口数（≥**人）</v>
      </c>
      <c r="E23" s="29">
        <f>申报表!G26</f>
        <v>2219</v>
      </c>
      <c r="F23" s="83" t="s">
        <v>73</v>
      </c>
      <c r="G23" s="29">
        <f t="shared" si="0"/>
        <v>2219</v>
      </c>
      <c r="H23" s="84"/>
      <c r="I23" s="84"/>
      <c r="J23" s="89"/>
    </row>
    <row r="24" s="1" customFormat="1" ht="18.95" customHeight="1" spans="1:10">
      <c r="A24" s="18"/>
      <c r="B24" s="18"/>
      <c r="C24" s="24"/>
      <c r="D24" s="82" t="str">
        <f>申报表!D27</f>
        <v>受益脱贫人口数（≥**人）</v>
      </c>
      <c r="E24" s="29">
        <f>申报表!G27</f>
        <v>1112</v>
      </c>
      <c r="F24" s="83" t="s">
        <v>73</v>
      </c>
      <c r="G24" s="29">
        <f t="shared" si="0"/>
        <v>1112</v>
      </c>
      <c r="H24" s="84"/>
      <c r="I24" s="84"/>
      <c r="J24" s="89"/>
    </row>
    <row r="25" s="1" customFormat="1" ht="18.95" customHeight="1" spans="1:10">
      <c r="A25" s="18"/>
      <c r="B25" s="28"/>
      <c r="C25" s="24"/>
      <c r="D25" s="82" t="str">
        <f>申报表!D28</f>
        <v>带动就业人口数（≥**人）</v>
      </c>
      <c r="E25" s="29">
        <f>申报表!G28</f>
        <v>85</v>
      </c>
      <c r="F25" s="83" t="s">
        <v>73</v>
      </c>
      <c r="G25" s="29">
        <f t="shared" si="0"/>
        <v>85</v>
      </c>
      <c r="H25" s="84"/>
      <c r="I25" s="84"/>
      <c r="J25" s="89"/>
    </row>
    <row r="26" s="1" customFormat="1" ht="18.95" customHeight="1" spans="1:10">
      <c r="A26" s="18"/>
      <c r="B26" s="28"/>
      <c r="C26" s="25"/>
      <c r="D26" s="82" t="str">
        <f>申报表!D29</f>
        <v>新增和改善灌溉面积（**亩）</v>
      </c>
      <c r="E26" s="29">
        <f>申报表!G29</f>
        <v>10037</v>
      </c>
      <c r="F26" s="83" t="s">
        <v>73</v>
      </c>
      <c r="G26" s="29">
        <f t="shared" si="0"/>
        <v>10037</v>
      </c>
      <c r="H26" s="84"/>
      <c r="I26" s="84"/>
      <c r="J26" s="89"/>
    </row>
    <row r="27" s="1" customFormat="1" ht="18.95" customHeight="1" spans="1:10">
      <c r="A27" s="29"/>
      <c r="B27" s="30"/>
      <c r="C27" s="29" t="s">
        <v>48</v>
      </c>
      <c r="D27" s="82" t="str">
        <f>申报表!D30</f>
        <v>促进水资源的充分利用</v>
      </c>
      <c r="E27" s="29" t="str">
        <f>申报表!G30</f>
        <v>有效促进</v>
      </c>
      <c r="F27" s="83" t="s">
        <v>73</v>
      </c>
      <c r="G27" s="29" t="str">
        <f t="shared" si="0"/>
        <v>有效促进</v>
      </c>
      <c r="H27" s="84"/>
      <c r="I27" s="84"/>
      <c r="J27" s="89"/>
    </row>
    <row r="28" s="1" customFormat="1" ht="18.95" customHeight="1" spans="1:10">
      <c r="A28" s="18"/>
      <c r="B28" s="18"/>
      <c r="C28" s="18" t="s">
        <v>51</v>
      </c>
      <c r="D28" s="82" t="str">
        <f>申报表!D31</f>
        <v>灌溉渠道合理使用年限（≥**年）</v>
      </c>
      <c r="E28" s="29">
        <f>申报表!G31</f>
        <v>20</v>
      </c>
      <c r="F28" s="83" t="s">
        <v>73</v>
      </c>
      <c r="G28" s="29">
        <f t="shared" si="0"/>
        <v>20</v>
      </c>
      <c r="H28" s="84"/>
      <c r="I28" s="84"/>
      <c r="J28" s="89"/>
    </row>
    <row r="29" s="1" customFormat="1" ht="18.95" customHeight="1" spans="1:10">
      <c r="A29" s="18"/>
      <c r="B29" s="18" t="s">
        <v>53</v>
      </c>
      <c r="C29" s="29" t="s">
        <v>54</v>
      </c>
      <c r="D29" s="82" t="str">
        <f>申报表!D32</f>
        <v>受益人口满意度（≥**%）</v>
      </c>
      <c r="E29" s="85">
        <f>申报表!G32</f>
        <v>0.95</v>
      </c>
      <c r="F29" s="86" t="s">
        <v>73</v>
      </c>
      <c r="G29" s="85">
        <f t="shared" si="0"/>
        <v>0.95</v>
      </c>
      <c r="H29" s="84"/>
      <c r="I29" s="84"/>
      <c r="J29" s="89"/>
    </row>
    <row r="30" s="1" customFormat="1" ht="18.95" customHeight="1" spans="1:10">
      <c r="A30" s="18"/>
      <c r="B30" s="18"/>
      <c r="C30" s="29"/>
      <c r="D30" s="82" t="str">
        <f>申报表!D33</f>
        <v>受益脱贫人口满意度（≥**%）</v>
      </c>
      <c r="E30" s="85">
        <f>申报表!G33</f>
        <v>0.95</v>
      </c>
      <c r="F30" s="86" t="s">
        <v>73</v>
      </c>
      <c r="G30" s="85">
        <f t="shared" si="0"/>
        <v>0.95</v>
      </c>
      <c r="H30" s="84"/>
      <c r="I30" s="84"/>
      <c r="J30" s="89"/>
    </row>
  </sheetData>
  <protectedRanges>
    <protectedRange sqref="H6:I8 F7:G7" name="区域2"/>
    <protectedRange sqref="F12:F30 G16" name="区域1"/>
    <protectedRange sqref="H7:I9 F7:G7" name="区域2_1"/>
  </protectedRanges>
  <mergeCells count="49">
    <mergeCell ref="A1:J1"/>
    <mergeCell ref="A3:J3"/>
    <mergeCell ref="B4:D4"/>
    <mergeCell ref="F4:J4"/>
    <mergeCell ref="B5:D5"/>
    <mergeCell ref="F5:J5"/>
    <mergeCell ref="B6:E6"/>
    <mergeCell ref="F6:G6"/>
    <mergeCell ref="H6:I6"/>
    <mergeCell ref="B7:E7"/>
    <mergeCell ref="F7:G7"/>
    <mergeCell ref="H7:I7"/>
    <mergeCell ref="B8:E8"/>
    <mergeCell ref="F8:G8"/>
    <mergeCell ref="H8:I8"/>
    <mergeCell ref="B9:E9"/>
    <mergeCell ref="F9:G9"/>
    <mergeCell ref="H9:I9"/>
    <mergeCell ref="B10:J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6:A9"/>
    <mergeCell ref="A11:A30"/>
    <mergeCell ref="B12:B19"/>
    <mergeCell ref="B20:B28"/>
    <mergeCell ref="B29:B30"/>
    <mergeCell ref="C12:C14"/>
    <mergeCell ref="C16:C18"/>
    <mergeCell ref="C20:C21"/>
    <mergeCell ref="C22:C26"/>
    <mergeCell ref="C29:C30"/>
  </mergeCells>
  <printOptions horizontalCentered="1" verticalCentered="1"/>
  <pageMargins left="0.751388888888889" right="0.629861111111111" top="0.629861111111111" bottom="0.393055555555556" header="0.5" footer="0.393055555555556"/>
  <pageSetup paperSize="9" scale="96" orientation="landscape"/>
  <headerFooter/>
  <colBreaks count="1" manualBreakCount="1">
    <brk id="10" max="6552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="80" zoomScaleNormal="100" workbookViewId="0">
      <selection activeCell="G10" sqref="G10:K10"/>
    </sheetView>
  </sheetViews>
  <sheetFormatPr defaultColWidth="9" defaultRowHeight="14"/>
  <cols>
    <col min="1" max="1" width="7.45454545454545" style="32" customWidth="1"/>
    <col min="2" max="2" width="12.0727272727273" style="32" customWidth="1"/>
    <col min="3" max="3" width="16.2363636363636" style="32" customWidth="1"/>
    <col min="4" max="4" width="21.6909090909091" style="32" customWidth="1"/>
    <col min="5" max="5" width="7.4" style="32" customWidth="1"/>
    <col min="6" max="6" width="7.52727272727273" style="32" customWidth="1"/>
    <col min="7" max="7" width="17.7818181818182" style="32" customWidth="1"/>
    <col min="8" max="8" width="13.7818181818182" style="32" customWidth="1"/>
    <col min="9" max="9" width="9.89090909090909" style="32" customWidth="1"/>
    <col min="10" max="10" width="13.8909090909091" style="32" customWidth="1"/>
    <col min="11" max="11" width="17.7909090909091" style="32" customWidth="1"/>
    <col min="12" max="16384" width="9" style="32"/>
  </cols>
  <sheetData>
    <row r="1" ht="28.5" customHeight="1" spans="1:11">
      <c r="A1" s="33" t="s">
        <v>83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>
      <c r="A2" s="35" t="s">
        <v>2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="31" customFormat="1" ht="32" customHeight="1" spans="1:11">
      <c r="A3" s="36" t="s">
        <v>3</v>
      </c>
      <c r="B3" s="36"/>
      <c r="C3" s="36"/>
      <c r="D3" s="36" t="str">
        <f>申报表!C4</f>
        <v>阿克陶县新塔尔乡防渗渠建设项目</v>
      </c>
      <c r="E3" s="36"/>
      <c r="F3" s="36"/>
      <c r="G3" s="36" t="s">
        <v>5</v>
      </c>
      <c r="H3" s="36" t="str">
        <f>'8月监控 '!F4</f>
        <v>刘福德13779033753</v>
      </c>
      <c r="I3" s="36"/>
      <c r="J3" s="36"/>
      <c r="K3" s="36"/>
    </row>
    <row r="4" s="31" customFormat="1" ht="34" customHeight="1" spans="1:11">
      <c r="A4" s="36" t="s">
        <v>7</v>
      </c>
      <c r="B4" s="36"/>
      <c r="C4" s="36"/>
      <c r="D4" s="36" t="str">
        <f>申报表!C5</f>
        <v>阿克陶县水利局</v>
      </c>
      <c r="E4" s="36"/>
      <c r="F4" s="36"/>
      <c r="G4" s="36" t="s">
        <v>9</v>
      </c>
      <c r="H4" s="36" t="str">
        <f>申报表!F5</f>
        <v>阿克陶县中小型公益性水利工程建设项目中心</v>
      </c>
      <c r="I4" s="36"/>
      <c r="J4" s="36"/>
      <c r="K4" s="36"/>
    </row>
    <row r="5" s="31" customFormat="1" ht="29" customHeight="1" spans="1:11">
      <c r="A5" s="36" t="s">
        <v>84</v>
      </c>
      <c r="B5" s="36"/>
      <c r="C5" s="36"/>
      <c r="D5" s="37"/>
      <c r="E5" s="36" t="s">
        <v>85</v>
      </c>
      <c r="F5" s="36"/>
      <c r="G5" s="36" t="s">
        <v>86</v>
      </c>
      <c r="H5" s="36"/>
      <c r="I5" s="36" t="s">
        <v>87</v>
      </c>
      <c r="J5" s="36" t="s">
        <v>88</v>
      </c>
      <c r="K5" s="36" t="s">
        <v>89</v>
      </c>
    </row>
    <row r="6" s="31" customFormat="1" ht="22" customHeight="1" spans="1:11">
      <c r="A6" s="36"/>
      <c r="B6" s="36"/>
      <c r="C6" s="36"/>
      <c r="D6" s="37" t="s">
        <v>12</v>
      </c>
      <c r="E6" s="38">
        <f>E7+E8</f>
        <v>390</v>
      </c>
      <c r="F6" s="38"/>
      <c r="G6" s="39">
        <f>G8+G7</f>
        <v>362.7827</v>
      </c>
      <c r="H6" s="39"/>
      <c r="I6" s="36">
        <v>10</v>
      </c>
      <c r="J6" s="67">
        <f>G6/E6</f>
        <v>0.930212051282051</v>
      </c>
      <c r="K6" s="68">
        <f>I6*J6</f>
        <v>9.30212051282051</v>
      </c>
    </row>
    <row r="7" s="31" customFormat="1" ht="22" customHeight="1" spans="1:11">
      <c r="A7" s="36"/>
      <c r="B7" s="36"/>
      <c r="C7" s="36"/>
      <c r="D7" s="37" t="s">
        <v>90</v>
      </c>
      <c r="E7" s="36">
        <f>申报表!E7</f>
        <v>390</v>
      </c>
      <c r="F7" s="36"/>
      <c r="G7" s="39">
        <v>362.7827</v>
      </c>
      <c r="H7" s="39"/>
      <c r="I7" s="36" t="s">
        <v>65</v>
      </c>
      <c r="J7" s="36" t="s">
        <v>65</v>
      </c>
      <c r="K7" s="36" t="s">
        <v>65</v>
      </c>
    </row>
    <row r="8" s="31" customFormat="1" ht="22" customHeight="1" spans="1:11">
      <c r="A8" s="36"/>
      <c r="B8" s="36"/>
      <c r="C8" s="36"/>
      <c r="D8" s="37" t="s">
        <v>91</v>
      </c>
      <c r="E8" s="38">
        <v>0</v>
      </c>
      <c r="F8" s="38"/>
      <c r="G8" s="36">
        <v>0</v>
      </c>
      <c r="H8" s="36"/>
      <c r="I8" s="36" t="s">
        <v>65</v>
      </c>
      <c r="J8" s="36" t="s">
        <v>65</v>
      </c>
      <c r="K8" s="36" t="s">
        <v>65</v>
      </c>
    </row>
    <row r="9" s="31" customFormat="1" ht="29" customHeight="1" spans="1:11">
      <c r="A9" s="40" t="s">
        <v>67</v>
      </c>
      <c r="B9" s="41" t="s">
        <v>92</v>
      </c>
      <c r="C9" s="42"/>
      <c r="D9" s="42"/>
      <c r="E9" s="42"/>
      <c r="F9" s="43"/>
      <c r="G9" s="41" t="s">
        <v>93</v>
      </c>
      <c r="H9" s="42"/>
      <c r="I9" s="42"/>
      <c r="J9" s="42"/>
      <c r="K9" s="43"/>
    </row>
    <row r="10" s="31" customFormat="1" ht="151" customHeight="1" spans="1:11">
      <c r="A10" s="44"/>
      <c r="B10" s="45" t="str">
        <f>申报表!B12</f>
        <v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v>
      </c>
      <c r="C10" s="46"/>
      <c r="D10" s="46"/>
      <c r="E10" s="46"/>
      <c r="F10" s="46"/>
      <c r="G10" s="45" t="s">
        <v>94</v>
      </c>
      <c r="H10" s="46"/>
      <c r="I10" s="46"/>
      <c r="J10" s="46"/>
      <c r="K10" s="46"/>
    </row>
    <row r="11" s="31" customFormat="1" ht="28.05" customHeight="1" spans="1:11">
      <c r="A11" s="38" t="s">
        <v>18</v>
      </c>
      <c r="B11" s="38" t="s">
        <v>19</v>
      </c>
      <c r="C11" s="38" t="s">
        <v>20</v>
      </c>
      <c r="D11" s="36" t="s">
        <v>21</v>
      </c>
      <c r="E11" s="36"/>
      <c r="F11" s="36" t="s">
        <v>87</v>
      </c>
      <c r="G11" s="36" t="s">
        <v>68</v>
      </c>
      <c r="H11" s="36" t="s">
        <v>95</v>
      </c>
      <c r="I11" s="36" t="s">
        <v>89</v>
      </c>
      <c r="J11" s="36" t="s">
        <v>96</v>
      </c>
      <c r="K11" s="36"/>
    </row>
    <row r="12" s="31" customFormat="1" ht="33.05" customHeight="1" spans="1:11">
      <c r="A12" s="38"/>
      <c r="B12" s="38" t="s">
        <v>97</v>
      </c>
      <c r="C12" s="38" t="s">
        <v>24</v>
      </c>
      <c r="D12" s="46" t="str">
        <f>申报表!D15</f>
        <v>防渗改建渠道总长度（≥**米）</v>
      </c>
      <c r="E12" s="46"/>
      <c r="F12" s="47">
        <v>10</v>
      </c>
      <c r="G12" s="36">
        <f>申报表!G15</f>
        <v>2251</v>
      </c>
      <c r="H12" s="47">
        <v>2206</v>
      </c>
      <c r="I12" s="68">
        <f>H12/G12*F12</f>
        <v>9.80008884940027</v>
      </c>
      <c r="J12" s="46" t="s">
        <v>98</v>
      </c>
      <c r="K12" s="46"/>
    </row>
    <row r="13" s="31" customFormat="1" ht="33.05" customHeight="1" spans="1:11">
      <c r="A13" s="38"/>
      <c r="B13" s="38"/>
      <c r="C13" s="38"/>
      <c r="D13" s="46" t="str">
        <f>申报表!D16</f>
        <v>渠道维修总长度（≥**米）</v>
      </c>
      <c r="E13" s="46"/>
      <c r="F13" s="47">
        <v>3</v>
      </c>
      <c r="G13" s="36">
        <f>申报表!G16</f>
        <v>35</v>
      </c>
      <c r="H13" s="48">
        <v>0</v>
      </c>
      <c r="I13" s="36">
        <v>0</v>
      </c>
      <c r="J13" s="46" t="s">
        <v>99</v>
      </c>
      <c r="K13" s="46"/>
    </row>
    <row r="14" s="31" customFormat="1" ht="27.55" customHeight="1" spans="1:11">
      <c r="A14" s="38"/>
      <c r="B14" s="38"/>
      <c r="C14" s="38"/>
      <c r="D14" s="46" t="str">
        <f>申报表!D17</f>
        <v>配套渠系建筑物（**座）</v>
      </c>
      <c r="E14" s="46"/>
      <c r="F14" s="47">
        <v>3</v>
      </c>
      <c r="G14" s="36">
        <f>申报表!G17</f>
        <v>10</v>
      </c>
      <c r="H14" s="49">
        <v>13</v>
      </c>
      <c r="I14" s="36">
        <f>F14-3/G14*F14</f>
        <v>2.1</v>
      </c>
      <c r="J14" s="46" t="s">
        <v>100</v>
      </c>
      <c r="K14" s="46"/>
    </row>
    <row r="15" s="31" customFormat="1" ht="27.55" customHeight="1" spans="1:11">
      <c r="A15" s="38"/>
      <c r="B15" s="38"/>
      <c r="C15" s="38" t="s">
        <v>28</v>
      </c>
      <c r="D15" s="46" t="str">
        <f>申报表!D18</f>
        <v>项目（工程）验收合格率（100%）</v>
      </c>
      <c r="E15" s="46"/>
      <c r="F15" s="47">
        <v>8</v>
      </c>
      <c r="G15" s="50">
        <f>申报表!G18</f>
        <v>1</v>
      </c>
      <c r="H15" s="50">
        <v>1</v>
      </c>
      <c r="I15" s="36">
        <f t="shared" ref="I12:I37" si="0">F15</f>
        <v>8</v>
      </c>
      <c r="J15" s="36"/>
      <c r="K15" s="36"/>
    </row>
    <row r="16" s="31" customFormat="1" ht="27.55" customHeight="1" spans="1:11">
      <c r="A16" s="38"/>
      <c r="B16" s="38"/>
      <c r="C16" s="51" t="s">
        <v>30</v>
      </c>
      <c r="D16" s="46" t="str">
        <f>申报表!D19</f>
        <v>项目计划开工时间</v>
      </c>
      <c r="E16" s="46"/>
      <c r="F16" s="47">
        <v>8</v>
      </c>
      <c r="G16" s="119" t="str">
        <f>申报表!G19</f>
        <v>2022年4月</v>
      </c>
      <c r="H16" s="120" t="s">
        <v>74</v>
      </c>
      <c r="I16" s="36">
        <f t="shared" si="0"/>
        <v>8</v>
      </c>
      <c r="J16" s="36"/>
      <c r="K16" s="36"/>
    </row>
    <row r="17" s="31" customFormat="1" ht="27.55" customHeight="1" spans="1:11">
      <c r="A17" s="38"/>
      <c r="B17" s="38"/>
      <c r="C17" s="52"/>
      <c r="D17" s="46" t="str">
        <f>申报表!D20</f>
        <v>项目计划完工时间</v>
      </c>
      <c r="E17" s="46"/>
      <c r="F17" s="47">
        <v>8</v>
      </c>
      <c r="G17" s="119" t="str">
        <f>申报表!G20</f>
        <v>2022年6月</v>
      </c>
      <c r="H17" s="120" t="s">
        <v>34</v>
      </c>
      <c r="I17" s="36">
        <f t="shared" si="0"/>
        <v>8</v>
      </c>
      <c r="J17" s="36"/>
      <c r="K17" s="36"/>
    </row>
    <row r="18" s="31" customFormat="1" ht="33.05" customHeight="1" spans="1:11">
      <c r="A18" s="38"/>
      <c r="B18" s="38"/>
      <c r="C18" s="53"/>
      <c r="D18" s="46" t="str">
        <f>申报表!D21</f>
        <v>项目完工及时率（100%）</v>
      </c>
      <c r="E18" s="46"/>
      <c r="F18" s="47">
        <v>5</v>
      </c>
      <c r="G18" s="50">
        <f>申报表!G21</f>
        <v>1</v>
      </c>
      <c r="H18" s="50">
        <v>1</v>
      </c>
      <c r="I18" s="36">
        <f t="shared" si="0"/>
        <v>5</v>
      </c>
      <c r="J18" s="36"/>
      <c r="K18" s="36"/>
    </row>
    <row r="19" s="31" customFormat="1" ht="33.05" customHeight="1" spans="1:11">
      <c r="A19" s="38"/>
      <c r="B19" s="38"/>
      <c r="C19" s="38" t="s">
        <v>36</v>
      </c>
      <c r="D19" s="46" t="str">
        <f>申报表!D22</f>
        <v>防渗改建渠道补助标准（≤**万元/千米）</v>
      </c>
      <c r="E19" s="46"/>
      <c r="F19" s="47">
        <v>5</v>
      </c>
      <c r="G19" s="36">
        <f>申报表!G22</f>
        <v>173.25</v>
      </c>
      <c r="H19" s="54">
        <f>TRUNC(G6/(H12/1000),2)</f>
        <v>164.45</v>
      </c>
      <c r="I19" s="36">
        <f t="shared" si="0"/>
        <v>5</v>
      </c>
      <c r="J19" s="36"/>
      <c r="K19" s="36"/>
    </row>
    <row r="20" s="31" customFormat="1" ht="33.05" customHeight="1" spans="1:11">
      <c r="A20" s="38"/>
      <c r="B20" s="38" t="s">
        <v>101</v>
      </c>
      <c r="C20" s="55" t="s">
        <v>39</v>
      </c>
      <c r="D20" s="46" t="str">
        <f>申报表!D23</f>
        <v>带动增加劳动者全年总收入（≥**万元）</v>
      </c>
      <c r="E20" s="46"/>
      <c r="F20" s="47">
        <v>3</v>
      </c>
      <c r="G20" s="56">
        <f>申报表!G23</f>
        <v>20.4</v>
      </c>
      <c r="H20" s="56">
        <v>30.105</v>
      </c>
      <c r="I20" s="68">
        <f>(H20-G20)/G20*F20</f>
        <v>1.42720588235294</v>
      </c>
      <c r="J20" s="69" t="s">
        <v>102</v>
      </c>
      <c r="K20" s="70"/>
    </row>
    <row r="21" s="31" customFormat="1" ht="33.05" customHeight="1" spans="1:11">
      <c r="A21" s="38"/>
      <c r="B21" s="38"/>
      <c r="C21" s="57"/>
      <c r="D21" s="46" t="str">
        <f>申报表!D24</f>
        <v>带动增加脱贫人口全年总收入（≥**万元）</v>
      </c>
      <c r="E21" s="46"/>
      <c r="F21" s="47">
        <v>3</v>
      </c>
      <c r="G21" s="56">
        <f>申报表!G24</f>
        <v>10.2</v>
      </c>
      <c r="H21" s="56">
        <v>21.605</v>
      </c>
      <c r="I21" s="36">
        <v>0</v>
      </c>
      <c r="J21" s="71"/>
      <c r="K21" s="72"/>
    </row>
    <row r="22" s="31" customFormat="1" ht="33.05" customHeight="1" spans="1:11">
      <c r="A22" s="38"/>
      <c r="B22" s="38"/>
      <c r="C22" s="51" t="s">
        <v>103</v>
      </c>
      <c r="D22" s="46" t="str">
        <f>申报表!D25</f>
        <v>项目受益村庄数（**个）</v>
      </c>
      <c r="E22" s="46"/>
      <c r="F22" s="47">
        <v>3</v>
      </c>
      <c r="G22" s="36">
        <f>申报表!G25</f>
        <v>3</v>
      </c>
      <c r="H22" s="47">
        <v>3</v>
      </c>
      <c r="I22" s="36">
        <f t="shared" si="0"/>
        <v>3</v>
      </c>
      <c r="J22" s="36"/>
      <c r="K22" s="36"/>
    </row>
    <row r="23" s="31" customFormat="1" ht="33.05" customHeight="1" spans="1:11">
      <c r="A23" s="38"/>
      <c r="B23" s="38"/>
      <c r="C23" s="52"/>
      <c r="D23" s="46" t="str">
        <f>申报表!D26</f>
        <v>受益群众人口数（≥**人）</v>
      </c>
      <c r="E23" s="46"/>
      <c r="F23" s="47">
        <v>6</v>
      </c>
      <c r="G23" s="36">
        <f>申报表!G26</f>
        <v>2219</v>
      </c>
      <c r="H23" s="47">
        <v>2219</v>
      </c>
      <c r="I23" s="36">
        <f t="shared" si="0"/>
        <v>6</v>
      </c>
      <c r="J23" s="36"/>
      <c r="K23" s="36"/>
    </row>
    <row r="24" s="31" customFormat="1" ht="33.05" customHeight="1" spans="1:11">
      <c r="A24" s="38"/>
      <c r="B24" s="38"/>
      <c r="C24" s="52"/>
      <c r="D24" s="46" t="str">
        <f>申报表!D27</f>
        <v>受益脱贫人口数（≥**人）</v>
      </c>
      <c r="E24" s="46"/>
      <c r="F24" s="47">
        <v>3</v>
      </c>
      <c r="G24" s="36">
        <f>申报表!G27</f>
        <v>1112</v>
      </c>
      <c r="H24" s="47">
        <v>1112</v>
      </c>
      <c r="I24" s="36">
        <f t="shared" si="0"/>
        <v>3</v>
      </c>
      <c r="J24" s="36"/>
      <c r="K24" s="36"/>
    </row>
    <row r="25" s="31" customFormat="1" ht="42" customHeight="1" spans="1:11">
      <c r="A25" s="38"/>
      <c r="B25" s="58"/>
      <c r="C25" s="52"/>
      <c r="D25" s="46" t="str">
        <f>申报表!D28</f>
        <v>带动就业人口数（≥**人）</v>
      </c>
      <c r="E25" s="46"/>
      <c r="F25" s="47">
        <v>3</v>
      </c>
      <c r="G25" s="36">
        <f>申报表!G28</f>
        <v>85</v>
      </c>
      <c r="H25" s="47">
        <v>48</v>
      </c>
      <c r="I25" s="68">
        <f>H25/G25*F25</f>
        <v>1.69411764705882</v>
      </c>
      <c r="J25" s="36" t="s">
        <v>104</v>
      </c>
      <c r="K25" s="36"/>
    </row>
    <row r="26" s="31" customFormat="1" ht="33.05" customHeight="1" spans="1:11">
      <c r="A26" s="38"/>
      <c r="B26" s="58"/>
      <c r="C26" s="53"/>
      <c r="D26" s="46" t="str">
        <f>申报表!D29</f>
        <v>新增和改善灌溉面积（**亩）</v>
      </c>
      <c r="E26" s="46"/>
      <c r="F26" s="47">
        <v>3</v>
      </c>
      <c r="G26" s="36">
        <f>申报表!G29</f>
        <v>10037</v>
      </c>
      <c r="H26" s="47">
        <v>10037</v>
      </c>
      <c r="I26" s="36">
        <f t="shared" si="0"/>
        <v>3</v>
      </c>
      <c r="J26" s="36"/>
      <c r="K26" s="36"/>
    </row>
    <row r="27" s="31" customFormat="1" ht="33.05" customHeight="1" spans="1:11">
      <c r="A27" s="59"/>
      <c r="B27" s="60"/>
      <c r="C27" s="59" t="s">
        <v>105</v>
      </c>
      <c r="D27" s="46" t="str">
        <f>申报表!D30</f>
        <v>促进水资源的充分利用</v>
      </c>
      <c r="E27" s="46"/>
      <c r="F27" s="47">
        <v>3</v>
      </c>
      <c r="G27" s="36" t="str">
        <f>申报表!G30</f>
        <v>有效促进</v>
      </c>
      <c r="H27" s="47" t="s">
        <v>50</v>
      </c>
      <c r="I27" s="36">
        <f t="shared" si="0"/>
        <v>3</v>
      </c>
      <c r="J27" s="36"/>
      <c r="K27" s="36"/>
    </row>
    <row r="28" s="31" customFormat="1" ht="33.05" customHeight="1" spans="1:11">
      <c r="A28" s="38"/>
      <c r="B28" s="38"/>
      <c r="C28" s="38" t="s">
        <v>51</v>
      </c>
      <c r="D28" s="46" t="str">
        <f>申报表!D31</f>
        <v>灌溉渠道合理使用年限（≥**年）</v>
      </c>
      <c r="E28" s="46"/>
      <c r="F28" s="47">
        <v>3</v>
      </c>
      <c r="G28" s="36">
        <f>申报表!G31</f>
        <v>20</v>
      </c>
      <c r="H28" s="47">
        <v>20</v>
      </c>
      <c r="I28" s="36">
        <f t="shared" si="0"/>
        <v>3</v>
      </c>
      <c r="J28" s="36"/>
      <c r="K28" s="36"/>
    </row>
    <row r="29" s="31" customFormat="1" ht="33.05" customHeight="1" spans="1:11">
      <c r="A29" s="38"/>
      <c r="B29" s="38" t="s">
        <v>106</v>
      </c>
      <c r="C29" s="59" t="s">
        <v>54</v>
      </c>
      <c r="D29" s="46" t="str">
        <f>申报表!D32</f>
        <v>受益人口满意度（≥**%）</v>
      </c>
      <c r="E29" s="46"/>
      <c r="F29" s="47">
        <v>5</v>
      </c>
      <c r="G29" s="50">
        <f>申报表!G32</f>
        <v>0.95</v>
      </c>
      <c r="H29" s="50">
        <v>1</v>
      </c>
      <c r="I29" s="36">
        <f t="shared" si="0"/>
        <v>5</v>
      </c>
      <c r="J29" s="36"/>
      <c r="K29" s="36"/>
    </row>
    <row r="30" s="31" customFormat="1" ht="33.05" customHeight="1" spans="1:11">
      <c r="A30" s="38"/>
      <c r="B30" s="38"/>
      <c r="C30" s="59"/>
      <c r="D30" s="46" t="str">
        <f>申报表!D33</f>
        <v>受益脱贫人口满意度（≥**%）</v>
      </c>
      <c r="E30" s="46"/>
      <c r="F30" s="47">
        <v>5</v>
      </c>
      <c r="G30" s="50">
        <f>申报表!G33</f>
        <v>0.95</v>
      </c>
      <c r="H30" s="50">
        <v>1</v>
      </c>
      <c r="I30" s="36">
        <f t="shared" si="0"/>
        <v>5</v>
      </c>
      <c r="J30" s="36"/>
      <c r="K30" s="36"/>
    </row>
    <row r="31" s="31" customFormat="1" ht="22" customHeight="1" spans="1:11">
      <c r="A31" s="61" t="s">
        <v>107</v>
      </c>
      <c r="B31" s="61"/>
      <c r="C31" s="61"/>
      <c r="D31" s="61"/>
      <c r="E31" s="61"/>
      <c r="F31" s="61">
        <f>SUM(F12:F30,I6)</f>
        <v>100</v>
      </c>
      <c r="G31" s="61"/>
      <c r="H31" s="61"/>
      <c r="I31" s="73">
        <f>SUM(I12:I30,K6)</f>
        <v>89.3235328916326</v>
      </c>
      <c r="J31" s="36"/>
      <c r="K31" s="36"/>
    </row>
    <row r="32" s="31" customFormat="1" ht="40.1" customHeight="1" spans="1:11">
      <c r="A32" s="62" t="s">
        <v>108</v>
      </c>
      <c r="B32" s="63"/>
      <c r="C32" s="63"/>
      <c r="D32" s="63"/>
      <c r="E32" s="63"/>
      <c r="F32" s="63"/>
      <c r="G32" s="63"/>
      <c r="H32" s="63"/>
      <c r="I32" s="63"/>
      <c r="J32" s="63"/>
      <c r="K32" s="63"/>
    </row>
    <row r="33" s="31" customFormat="1" ht="29" customHeight="1" spans="1:11">
      <c r="A33" s="64" t="s">
        <v>109</v>
      </c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="31" customFormat="1" ht="41.95" customHeight="1" spans="1:11">
      <c r="A34" s="65" t="s">
        <v>110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6" spans="7:7">
      <c r="G36" s="66"/>
    </row>
  </sheetData>
  <protectedRanges>
    <protectedRange sqref="H19" name="区域1"/>
  </protectedRanges>
  <mergeCells count="76">
    <mergeCell ref="A1:K1"/>
    <mergeCell ref="A2:K2"/>
    <mergeCell ref="A3:C3"/>
    <mergeCell ref="D3:F3"/>
    <mergeCell ref="H3:K3"/>
    <mergeCell ref="A4:C4"/>
    <mergeCell ref="D4:F4"/>
    <mergeCell ref="H4:K4"/>
    <mergeCell ref="E5:F5"/>
    <mergeCell ref="G5:H5"/>
    <mergeCell ref="E6:F6"/>
    <mergeCell ref="G6:H6"/>
    <mergeCell ref="E7:F7"/>
    <mergeCell ref="G7:H7"/>
    <mergeCell ref="E8:F8"/>
    <mergeCell ref="G8:H8"/>
    <mergeCell ref="B9:F9"/>
    <mergeCell ref="G9:K9"/>
    <mergeCell ref="B10:F10"/>
    <mergeCell ref="G10:K10"/>
    <mergeCell ref="D11:E11"/>
    <mergeCell ref="J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D21:E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E31"/>
    <mergeCell ref="G31:H31"/>
    <mergeCell ref="J31:K31"/>
    <mergeCell ref="A32:K32"/>
    <mergeCell ref="A33:K33"/>
    <mergeCell ref="A34:K34"/>
    <mergeCell ref="A9:A10"/>
    <mergeCell ref="A11:A30"/>
    <mergeCell ref="B12:B19"/>
    <mergeCell ref="B20:B28"/>
    <mergeCell ref="B29:B30"/>
    <mergeCell ref="C12:C14"/>
    <mergeCell ref="C16:C18"/>
    <mergeCell ref="C20:C21"/>
    <mergeCell ref="C22:C26"/>
    <mergeCell ref="C29:C30"/>
    <mergeCell ref="A5:C8"/>
    <mergeCell ref="J20:K21"/>
  </mergeCells>
  <printOptions horizontalCentered="1"/>
  <pageMargins left="0.432638888888889" right="0.393055555555556" top="0.786805555555556" bottom="1" header="0.5" footer="0.5"/>
  <pageSetup paperSize="9" scale="63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pageSetUpPr fitToPage="1"/>
  </sheetPr>
  <dimension ref="A1:H30"/>
  <sheetViews>
    <sheetView view="pageBreakPreview" zoomScale="90" zoomScaleNormal="100" topLeftCell="A20" workbookViewId="0">
      <selection activeCell="G18" sqref="G18"/>
    </sheetView>
  </sheetViews>
  <sheetFormatPr defaultColWidth="9.87272727272727" defaultRowHeight="15" outlineLevelCol="7"/>
  <cols>
    <col min="1" max="1" width="9.87272727272727" style="1"/>
    <col min="2" max="2" width="13.2545454545455" style="1" customWidth="1"/>
    <col min="3" max="3" width="17.6272727272727" style="1" customWidth="1"/>
    <col min="4" max="4" width="12.1272727272727" style="2" customWidth="1"/>
    <col min="5" max="7" width="17.3727272727273" style="1" customWidth="1"/>
    <col min="8" max="8" width="68" style="1" customWidth="1"/>
    <col min="9" max="16384" width="9.87272727272727" style="1"/>
  </cols>
  <sheetData>
    <row r="1" ht="21" spans="1:7">
      <c r="A1" s="3" t="s">
        <v>111</v>
      </c>
      <c r="B1" s="3"/>
      <c r="C1" s="3"/>
      <c r="D1" s="4"/>
      <c r="E1" s="3"/>
      <c r="F1" s="3"/>
      <c r="G1" s="3"/>
    </row>
    <row r="2" ht="14" spans="1:7">
      <c r="A2" s="5" t="s">
        <v>112</v>
      </c>
      <c r="B2" s="5"/>
      <c r="C2" s="5"/>
      <c r="D2" s="6"/>
      <c r="E2" s="5"/>
      <c r="F2" s="5"/>
      <c r="G2" s="5"/>
    </row>
    <row r="3" ht="24" customHeight="1" spans="1:7">
      <c r="A3" s="7" t="s">
        <v>3</v>
      </c>
      <c r="B3" s="7"/>
      <c r="C3" s="8" t="str">
        <f>申报表!C4</f>
        <v>阿克陶县新塔尔乡防渗渠建设项目</v>
      </c>
      <c r="D3" s="9"/>
      <c r="E3" s="10"/>
      <c r="F3" s="10"/>
      <c r="G3" s="10"/>
    </row>
    <row r="4" ht="24" customHeight="1" spans="1:7">
      <c r="A4" s="7" t="s">
        <v>113</v>
      </c>
      <c r="B4" s="7"/>
      <c r="C4" s="8" t="s">
        <v>114</v>
      </c>
      <c r="D4" s="9"/>
      <c r="E4" s="10"/>
      <c r="F4" s="10"/>
      <c r="G4" s="10"/>
    </row>
    <row r="5" ht="24" customHeight="1" spans="1:7">
      <c r="A5" s="7" t="s">
        <v>115</v>
      </c>
      <c r="B5" s="7"/>
      <c r="C5" s="8" t="s">
        <v>116</v>
      </c>
      <c r="D5" s="9"/>
      <c r="E5" s="7" t="s">
        <v>117</v>
      </c>
      <c r="F5" s="10" t="s">
        <v>118</v>
      </c>
      <c r="G5" s="10"/>
    </row>
    <row r="6" ht="24" customHeight="1" spans="1:7">
      <c r="A6" s="7" t="s">
        <v>119</v>
      </c>
      <c r="B6" s="7"/>
      <c r="C6" s="8" t="s">
        <v>120</v>
      </c>
      <c r="D6" s="9"/>
      <c r="E6" s="7" t="s">
        <v>121</v>
      </c>
      <c r="F6" s="8" t="str">
        <f>申报表!F5</f>
        <v>阿克陶县中小型公益性水利工程建设项目中心</v>
      </c>
      <c r="G6" s="8"/>
    </row>
    <row r="7" ht="24" customHeight="1" spans="1:7">
      <c r="A7" s="7" t="s">
        <v>122</v>
      </c>
      <c r="B7" s="7"/>
      <c r="C7" s="11" t="s">
        <v>123</v>
      </c>
      <c r="D7" s="10">
        <f>申报表!E6</f>
        <v>390</v>
      </c>
      <c r="E7" s="10"/>
      <c r="F7" s="10"/>
      <c r="G7" s="10"/>
    </row>
    <row r="8" ht="24" customHeight="1" spans="1:8">
      <c r="A8" s="7"/>
      <c r="B8" s="7"/>
      <c r="C8" s="7" t="s">
        <v>124</v>
      </c>
      <c r="D8" s="12" t="str">
        <f>申报表!E7&amp;"（其中：直达资金136）"</f>
        <v>390（其中：直达资金136）</v>
      </c>
      <c r="E8" s="12"/>
      <c r="F8" s="12"/>
      <c r="G8" s="12"/>
      <c r="H8" s="1" t="s">
        <v>125</v>
      </c>
    </row>
    <row r="9" ht="24" customHeight="1" spans="1:7">
      <c r="A9" s="7"/>
      <c r="B9" s="7"/>
      <c r="C9" s="7" t="s">
        <v>66</v>
      </c>
      <c r="D9" s="10">
        <f>申报表!E8</f>
        <v>0</v>
      </c>
      <c r="E9" s="10"/>
      <c r="F9" s="10"/>
      <c r="G9" s="10"/>
    </row>
    <row r="10" ht="80.1" customHeight="1" spans="1:7">
      <c r="A10" s="13" t="s">
        <v>126</v>
      </c>
      <c r="B10" s="14" t="str">
        <f>申报表!B12</f>
        <v>目标1：阿克陶县新塔尔乡防渗渠建设项目3个村改建渠道总长2251m，渠道维修35m，配套渠系建筑物10座。                                                              
目标2：通过本项目的建设，改善灌溉面积10037亩，可提高灌区的灌溉保证率，改善现有耕地的灌溉条件，提高渠道水利用系数，减少渠道水渗漏量，缓解灌区季节性缺水问题，实现灌区水资源的优化配置，节约农业用水，项目区总受益户546户2219人,其中脱贫人口240户1112人。该项目涉及136万元以工代赈资金，带动增加劳动者全年总收入20.40万元。其中：带动增加脱贫人口全年总收入10.20万元，带动脱贫户就业85人。</v>
      </c>
      <c r="C10" s="15"/>
      <c r="D10" s="16"/>
      <c r="E10" s="16"/>
      <c r="F10" s="16"/>
      <c r="G10" s="17"/>
    </row>
    <row r="11" ht="28.15" customHeight="1" spans="1:7">
      <c r="A11" s="18" t="s">
        <v>18</v>
      </c>
      <c r="B11" s="18" t="s">
        <v>19</v>
      </c>
      <c r="C11" s="18" t="s">
        <v>20</v>
      </c>
      <c r="D11" s="19" t="s">
        <v>21</v>
      </c>
      <c r="E11" s="7"/>
      <c r="F11" s="7"/>
      <c r="G11" s="7" t="s">
        <v>22</v>
      </c>
    </row>
    <row r="12" ht="28.15" customHeight="1" spans="1:7">
      <c r="A12" s="18"/>
      <c r="B12" s="18" t="s">
        <v>23</v>
      </c>
      <c r="C12" s="18" t="s">
        <v>24</v>
      </c>
      <c r="D12" s="20" t="str">
        <f>申报表!D15</f>
        <v>防渗改建渠道总长度（≥**米）</v>
      </c>
      <c r="E12" s="11"/>
      <c r="F12" s="11"/>
      <c r="G12" s="21">
        <f>申报表!G15</f>
        <v>2251</v>
      </c>
    </row>
    <row r="13" ht="28.15" customHeight="1" spans="1:7">
      <c r="A13" s="18"/>
      <c r="B13" s="18"/>
      <c r="C13" s="18"/>
      <c r="D13" s="20" t="str">
        <f>申报表!D16</f>
        <v>渠道维修总长度（≥**米）</v>
      </c>
      <c r="E13" s="11"/>
      <c r="F13" s="11"/>
      <c r="G13" s="21">
        <f>申报表!G16</f>
        <v>35</v>
      </c>
    </row>
    <row r="14" ht="28.15" customHeight="1" spans="1:7">
      <c r="A14" s="18"/>
      <c r="B14" s="18"/>
      <c r="C14" s="18"/>
      <c r="D14" s="20" t="str">
        <f>申报表!D17</f>
        <v>配套渠系建筑物（**座）</v>
      </c>
      <c r="E14" s="11"/>
      <c r="F14" s="11"/>
      <c r="G14" s="21">
        <f>申报表!G17</f>
        <v>10</v>
      </c>
    </row>
    <row r="15" ht="28.15" customHeight="1" spans="1:7">
      <c r="A15" s="18"/>
      <c r="B15" s="18"/>
      <c r="C15" s="18" t="s">
        <v>28</v>
      </c>
      <c r="D15" s="20" t="str">
        <f>申报表!D18</f>
        <v>项目（工程）验收合格率（100%）</v>
      </c>
      <c r="E15" s="11"/>
      <c r="F15" s="11"/>
      <c r="G15" s="22">
        <f>申报表!G18</f>
        <v>1</v>
      </c>
    </row>
    <row r="16" ht="28.15" customHeight="1" spans="1:7">
      <c r="A16" s="18"/>
      <c r="B16" s="18"/>
      <c r="C16" s="23" t="s">
        <v>30</v>
      </c>
      <c r="D16" s="20" t="str">
        <f>申报表!D19</f>
        <v>项目计划开工时间</v>
      </c>
      <c r="E16" s="11"/>
      <c r="F16" s="11"/>
      <c r="G16" s="121" t="str">
        <f>申报表!G19</f>
        <v>2022年4月</v>
      </c>
    </row>
    <row r="17" ht="28.15" customHeight="1" spans="1:7">
      <c r="A17" s="18"/>
      <c r="B17" s="18"/>
      <c r="C17" s="24"/>
      <c r="D17" s="20" t="str">
        <f>申报表!D20</f>
        <v>项目计划完工时间</v>
      </c>
      <c r="E17" s="11"/>
      <c r="F17" s="11"/>
      <c r="G17" s="121" t="str">
        <f>申报表!G20</f>
        <v>2022年6月</v>
      </c>
    </row>
    <row r="18" ht="28.15" customHeight="1" spans="1:7">
      <c r="A18" s="18"/>
      <c r="B18" s="18"/>
      <c r="C18" s="25"/>
      <c r="D18" s="20" t="str">
        <f>申报表!D21</f>
        <v>项目完工及时率（100%）</v>
      </c>
      <c r="E18" s="11"/>
      <c r="F18" s="11"/>
      <c r="G18" s="22">
        <f>申报表!G21</f>
        <v>1</v>
      </c>
    </row>
    <row r="19" ht="28.15" customHeight="1" spans="1:7">
      <c r="A19" s="18"/>
      <c r="B19" s="18"/>
      <c r="C19" s="18" t="s">
        <v>36</v>
      </c>
      <c r="D19" s="20" t="str">
        <f>申报表!D22</f>
        <v>防渗改建渠道补助标准（≤**万元/千米）</v>
      </c>
      <c r="E19" s="11"/>
      <c r="F19" s="11"/>
      <c r="G19" s="21">
        <f>申报表!G22</f>
        <v>173.25</v>
      </c>
    </row>
    <row r="20" ht="28.15" customHeight="1" spans="1:7">
      <c r="A20" s="18"/>
      <c r="B20" s="18" t="s">
        <v>38</v>
      </c>
      <c r="C20" s="26" t="s">
        <v>39</v>
      </c>
      <c r="D20" s="20" t="str">
        <f>申报表!D23</f>
        <v>带动增加劳动者全年总收入（≥**万元）</v>
      </c>
      <c r="E20" s="11"/>
      <c r="F20" s="11"/>
      <c r="G20" s="21">
        <f>申报表!G23</f>
        <v>20.4</v>
      </c>
    </row>
    <row r="21" ht="28.15" customHeight="1" spans="1:7">
      <c r="A21" s="18"/>
      <c r="B21" s="18"/>
      <c r="C21" s="27"/>
      <c r="D21" s="20" t="str">
        <f>申报表!D24</f>
        <v>带动增加脱贫人口全年总收入（≥**万元）</v>
      </c>
      <c r="E21" s="11"/>
      <c r="F21" s="11"/>
      <c r="G21" s="21">
        <f>申报表!G24</f>
        <v>10.2</v>
      </c>
    </row>
    <row r="22" ht="28.15" customHeight="1" spans="1:7">
      <c r="A22" s="18"/>
      <c r="B22" s="18"/>
      <c r="C22" s="23" t="s">
        <v>42</v>
      </c>
      <c r="D22" s="20" t="str">
        <f>申报表!D25</f>
        <v>项目受益村庄数（**个）</v>
      </c>
      <c r="E22" s="11"/>
      <c r="F22" s="11"/>
      <c r="G22" s="21">
        <f>申报表!G25</f>
        <v>3</v>
      </c>
    </row>
    <row r="23" ht="28.15" customHeight="1" spans="1:7">
      <c r="A23" s="18"/>
      <c r="B23" s="18"/>
      <c r="C23" s="24"/>
      <c r="D23" s="20" t="str">
        <f>申报表!D26</f>
        <v>受益群众人口数（≥**人）</v>
      </c>
      <c r="E23" s="11"/>
      <c r="F23" s="11"/>
      <c r="G23" s="21">
        <f>申报表!G26</f>
        <v>2219</v>
      </c>
    </row>
    <row r="24" ht="28.15" customHeight="1" spans="1:7">
      <c r="A24" s="18"/>
      <c r="B24" s="18"/>
      <c r="C24" s="24"/>
      <c r="D24" s="20" t="str">
        <f>申报表!D27</f>
        <v>受益脱贫人口数（≥**人）</v>
      </c>
      <c r="E24" s="11"/>
      <c r="F24" s="11"/>
      <c r="G24" s="21">
        <f>申报表!G27</f>
        <v>1112</v>
      </c>
    </row>
    <row r="25" ht="28.15" customHeight="1" spans="1:7">
      <c r="A25" s="18"/>
      <c r="B25" s="28"/>
      <c r="C25" s="24"/>
      <c r="D25" s="20" t="str">
        <f>申报表!D28</f>
        <v>带动就业人口数（≥**人）</v>
      </c>
      <c r="E25" s="11"/>
      <c r="F25" s="11"/>
      <c r="G25" s="21">
        <f>申报表!G28</f>
        <v>85</v>
      </c>
    </row>
    <row r="26" ht="28.15" customHeight="1" spans="1:7">
      <c r="A26" s="18"/>
      <c r="B26" s="28"/>
      <c r="C26" s="25"/>
      <c r="D26" s="20" t="str">
        <f>申报表!D29</f>
        <v>新增和改善灌溉面积（**亩）</v>
      </c>
      <c r="E26" s="11"/>
      <c r="F26" s="11"/>
      <c r="G26" s="21">
        <f>申报表!G29</f>
        <v>10037</v>
      </c>
    </row>
    <row r="27" ht="28.15" customHeight="1" spans="1:7">
      <c r="A27" s="29"/>
      <c r="B27" s="30"/>
      <c r="C27" s="29" t="s">
        <v>48</v>
      </c>
      <c r="D27" s="20" t="str">
        <f>申报表!D30</f>
        <v>促进水资源的充分利用</v>
      </c>
      <c r="E27" s="11"/>
      <c r="F27" s="11"/>
      <c r="G27" s="21" t="str">
        <f>申报表!G30</f>
        <v>有效促进</v>
      </c>
    </row>
    <row r="28" ht="28.15" customHeight="1" spans="1:7">
      <c r="A28" s="18"/>
      <c r="B28" s="18"/>
      <c r="C28" s="18" t="s">
        <v>51</v>
      </c>
      <c r="D28" s="20" t="str">
        <f>申报表!D31</f>
        <v>灌溉渠道合理使用年限（≥**年）</v>
      </c>
      <c r="E28" s="11"/>
      <c r="F28" s="11"/>
      <c r="G28" s="21">
        <f>申报表!G31</f>
        <v>20</v>
      </c>
    </row>
    <row r="29" ht="28.15" customHeight="1" spans="1:7">
      <c r="A29" s="18"/>
      <c r="B29" s="18" t="s">
        <v>53</v>
      </c>
      <c r="C29" s="29" t="s">
        <v>54</v>
      </c>
      <c r="D29" s="20" t="str">
        <f>申报表!D32</f>
        <v>受益人口满意度（≥**%）</v>
      </c>
      <c r="E29" s="11"/>
      <c r="F29" s="11"/>
      <c r="G29" s="22">
        <f>申报表!G32</f>
        <v>0.95</v>
      </c>
    </row>
    <row r="30" ht="28.15" customHeight="1" spans="1:7">
      <c r="A30" s="18"/>
      <c r="B30" s="18"/>
      <c r="C30" s="29"/>
      <c r="D30" s="20" t="str">
        <f>申报表!D33</f>
        <v>受益脱贫人口满意度（≥**%）</v>
      </c>
      <c r="E30" s="11"/>
      <c r="F30" s="11"/>
      <c r="G30" s="22">
        <f>申报表!G33</f>
        <v>0.95</v>
      </c>
    </row>
  </sheetData>
  <mergeCells count="46">
    <mergeCell ref="A1:G1"/>
    <mergeCell ref="A2:G2"/>
    <mergeCell ref="A3:B3"/>
    <mergeCell ref="C3:G3"/>
    <mergeCell ref="A4:B4"/>
    <mergeCell ref="C4:G4"/>
    <mergeCell ref="A5:B5"/>
    <mergeCell ref="C5:D5"/>
    <mergeCell ref="F5:G5"/>
    <mergeCell ref="A6:B6"/>
    <mergeCell ref="C6:D6"/>
    <mergeCell ref="F6:G6"/>
    <mergeCell ref="D7:G7"/>
    <mergeCell ref="D8:G8"/>
    <mergeCell ref="D9:G9"/>
    <mergeCell ref="B10:G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A11:A30"/>
    <mergeCell ref="B12:B19"/>
    <mergeCell ref="B20:B28"/>
    <mergeCell ref="B29:B30"/>
    <mergeCell ref="C12:C14"/>
    <mergeCell ref="C16:C18"/>
    <mergeCell ref="C20:C21"/>
    <mergeCell ref="C22:C26"/>
    <mergeCell ref="C29:C30"/>
    <mergeCell ref="A7:B9"/>
  </mergeCells>
  <pageMargins left="0.75" right="0.75" top="1" bottom="1" header="0.5" footer="0.5"/>
  <pageSetup paperSize="9" scale="82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2" master=""/>
  <rangeList sheetStid="8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9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10" master="">
    <arrUserId title="区域2" rangeCreator="" othersAccessPermission="edit"/>
    <arrUserId title="区域1" rangeCreator="" othersAccessPermission="edit"/>
    <arrUserId title="区域2_1" rangeCreator="" othersAccessPermission="edit"/>
  </rangeList>
  <rangeList sheetStid="11" master="">
    <arrUserId title="区域1" rangeCreator="" othersAccessPermission="edit"/>
  </rangeList>
  <rangeList sheetStid="7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申报表</vt:lpstr>
      <vt:lpstr>5月监控</vt:lpstr>
      <vt:lpstr>6月监控</vt:lpstr>
      <vt:lpstr>8月监控 </vt:lpstr>
      <vt:lpstr>自评表</vt:lpstr>
      <vt:lpstr>直达资金绩效目标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</dc:creator>
  <cp:lastModifiedBy>周丽君</cp:lastModifiedBy>
  <dcterms:created xsi:type="dcterms:W3CDTF">2021-01-28T04:56:00Z</dcterms:created>
  <dcterms:modified xsi:type="dcterms:W3CDTF">2023-10-24T10:43:11Z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B574E4B12CE646F79D09BADA8B95562F</vt:lpwstr>
  </property>
  <property fmtid="{D5CDD505-2E9C-101B-9397-08002B2CF9AE}" pid="4" name="KSOReadingLayout">
    <vt:bool>true</vt:bool>
  </property>
</Properties>
</file>