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060" windowHeight="12540" tabRatio="516"/>
  </bookViews>
  <sheets>
    <sheet name="计划库" sheetId="49" r:id="rId1"/>
    <sheet name="计划库统计表" sheetId="18" r:id="rId2"/>
    <sheet name="项目分类统计表定" sheetId="3" state="hidden" r:id="rId3"/>
  </sheets>
  <definedNames>
    <definedName name="_xlnm._FilterDatabase" localSheetId="0" hidden="1">计划库!$A$6:$AQ$156</definedName>
    <definedName name="_xlnm._FilterDatabase" localSheetId="1" hidden="1">计划库统计表!$A$4:$G$96</definedName>
    <definedName name="_xlnm.Print_Area" localSheetId="1">计划库统计表!$A$1:$G$96</definedName>
    <definedName name="_xlnm.Print_Titles" localSheetId="1">计划库统计表!$3:$4</definedName>
    <definedName name="_xlnm.Print_Titles" localSheetId="0">计划库!$3:$5</definedName>
    <definedName name="_xlnm.Print_Area" localSheetId="0">计划库!$A$1:$AQ$156</definedName>
  </definedNames>
  <calcPr calcId="144525"/>
</workbook>
</file>

<file path=xl/sharedStrings.xml><?xml version="1.0" encoding="utf-8"?>
<sst xmlns="http://schemas.openxmlformats.org/spreadsheetml/2006/main" count="1658" uniqueCount="692">
  <si>
    <t>附件3</t>
  </si>
  <si>
    <t>克州阿克陶县2024巩固拓展脱贫攻坚成果同乡村振兴项目计划库</t>
  </si>
  <si>
    <t>序号</t>
  </si>
  <si>
    <t>项目库编号(A)</t>
  </si>
  <si>
    <t xml:space="preserve">年度 </t>
  </si>
  <si>
    <t>项目名称(B)</t>
  </si>
  <si>
    <t>项目类别(C)</t>
  </si>
  <si>
    <t>项目子类型(D)</t>
  </si>
  <si>
    <t>建设性质（新建、扩建）     (E)</t>
  </si>
  <si>
    <t>实施地点（具体到村）(F)</t>
  </si>
  <si>
    <t>建设起止时间</t>
  </si>
  <si>
    <t>主要建设内容 (G)</t>
  </si>
  <si>
    <t>建设规模(H)</t>
  </si>
  <si>
    <t>收益情况</t>
  </si>
  <si>
    <t>资金规模（I）</t>
  </si>
  <si>
    <t>到位资金</t>
  </si>
  <si>
    <t>资金来源</t>
  </si>
  <si>
    <t>责任部门及责任人（K）</t>
  </si>
  <si>
    <t>简要绩效目标(L)</t>
  </si>
  <si>
    <t>简要利益机制</t>
  </si>
  <si>
    <t>入库时间(M)</t>
  </si>
  <si>
    <t>审批文号(N)</t>
  </si>
  <si>
    <t>备注</t>
  </si>
  <si>
    <t>户</t>
  </si>
  <si>
    <t>人</t>
  </si>
  <si>
    <t>中央衔接(J)</t>
  </si>
  <si>
    <t>中央衔接</t>
  </si>
  <si>
    <t>自治区衔接</t>
  </si>
  <si>
    <t>州级配套资金</t>
  </si>
  <si>
    <t>县级配套资金</t>
  </si>
  <si>
    <t>其他资金(J5)</t>
  </si>
  <si>
    <t>备注（其他资金名称）</t>
  </si>
  <si>
    <t>企业投资</t>
  </si>
  <si>
    <t>建设单位</t>
  </si>
  <si>
    <t>建设单位责任人</t>
  </si>
  <si>
    <r>
      <rPr>
        <b/>
        <sz val="20"/>
        <rFont val="宋体"/>
        <charset val="134"/>
      </rPr>
      <t>项目主管单位（K</t>
    </r>
    <r>
      <rPr>
        <b/>
        <vertAlign val="subscript"/>
        <sz val="20"/>
        <rFont val="宋体"/>
        <charset val="134"/>
      </rPr>
      <t>1</t>
    </r>
    <r>
      <rPr>
        <b/>
        <sz val="20"/>
        <rFont val="宋体"/>
        <charset val="134"/>
      </rPr>
      <t>)</t>
    </r>
  </si>
  <si>
    <t>项目主管责任人（K2)</t>
  </si>
  <si>
    <t>乡村振兴任务（第一批）</t>
  </si>
  <si>
    <t>乡村振兴任务（第二批）</t>
  </si>
  <si>
    <t>乡村振兴任务（预计到位）</t>
  </si>
  <si>
    <t>以工代赈任务（第一批）</t>
  </si>
  <si>
    <t>以工代赈任务（第二批）</t>
  </si>
  <si>
    <t>少数民族发展任务（第一批）</t>
  </si>
  <si>
    <t>少数民族发展任务（第二批）</t>
  </si>
  <si>
    <t>少数民族发展任务（预计到位）</t>
  </si>
  <si>
    <t>欠发达国有农场巩固提升任务（第一批）</t>
  </si>
  <si>
    <t>欠发达国有农场巩固提升任务（预计到位）</t>
  </si>
  <si>
    <t>自治区衔接(第一批)</t>
  </si>
  <si>
    <t>自治区衔接(第二批)</t>
  </si>
  <si>
    <t>自治区衔接(预计到位)</t>
  </si>
  <si>
    <t>合计</t>
  </si>
  <si>
    <t>一级</t>
  </si>
  <si>
    <t>产业发展</t>
  </si>
  <si>
    <t>二级</t>
  </si>
  <si>
    <t>生产项目</t>
  </si>
  <si>
    <t>三级</t>
  </si>
  <si>
    <t>种植业基地</t>
  </si>
  <si>
    <t>AKT24-001-007</t>
  </si>
  <si>
    <r>
      <rPr>
        <sz val="16"/>
        <rFont val="Times New Roman"/>
        <charset val="134"/>
      </rPr>
      <t>2024</t>
    </r>
    <r>
      <rPr>
        <sz val="16"/>
        <rFont val="宋体"/>
        <charset val="134"/>
      </rPr>
      <t>年</t>
    </r>
  </si>
  <si>
    <r>
      <rPr>
        <sz val="16"/>
        <rFont val="宋体"/>
        <charset val="134"/>
      </rPr>
      <t>阿克陶县皮拉勒乡依也勒干村土地改良项目</t>
    </r>
  </si>
  <si>
    <r>
      <rPr>
        <sz val="16"/>
        <rFont val="宋体"/>
        <charset val="134"/>
      </rPr>
      <t>生产项目</t>
    </r>
  </si>
  <si>
    <r>
      <rPr>
        <sz val="16"/>
        <rFont val="宋体"/>
        <charset val="134"/>
      </rPr>
      <t>种植业基地</t>
    </r>
  </si>
  <si>
    <r>
      <rPr>
        <sz val="16"/>
        <rFont val="宋体"/>
        <charset val="134"/>
      </rPr>
      <t>新建</t>
    </r>
  </si>
  <si>
    <r>
      <rPr>
        <sz val="16"/>
        <rFont val="宋体"/>
        <charset val="134"/>
      </rPr>
      <t>皮拉勒乡依也勒干村</t>
    </r>
  </si>
  <si>
    <r>
      <rPr>
        <sz val="16"/>
        <rFont val="Times New Roman"/>
        <charset val="134"/>
      </rPr>
      <t>2024</t>
    </r>
    <r>
      <rPr>
        <sz val="16"/>
        <rFont val="宋体"/>
        <charset val="134"/>
      </rPr>
      <t>年</t>
    </r>
    <r>
      <rPr>
        <sz val="16"/>
        <rFont val="Times New Roman"/>
        <charset val="134"/>
      </rPr>
      <t>4</t>
    </r>
    <r>
      <rPr>
        <sz val="16"/>
        <rFont val="宋体"/>
        <charset val="134"/>
      </rPr>
      <t>月</t>
    </r>
    <r>
      <rPr>
        <sz val="16"/>
        <rFont val="Times New Roman"/>
        <charset val="134"/>
      </rPr>
      <t>-2024</t>
    </r>
    <r>
      <rPr>
        <sz val="16"/>
        <rFont val="宋体"/>
        <charset val="134"/>
      </rPr>
      <t>年</t>
    </r>
    <r>
      <rPr>
        <sz val="16"/>
        <rFont val="Times New Roman"/>
        <charset val="134"/>
      </rPr>
      <t>6</t>
    </r>
    <r>
      <rPr>
        <sz val="16"/>
        <rFont val="宋体"/>
        <charset val="134"/>
      </rPr>
      <t>月</t>
    </r>
  </si>
  <si>
    <r>
      <rPr>
        <sz val="16"/>
        <rFont val="Times New Roman"/>
        <charset val="134"/>
      </rPr>
      <t>1.</t>
    </r>
    <r>
      <rPr>
        <sz val="16"/>
        <rFont val="宋体"/>
        <charset val="134"/>
      </rPr>
      <t>土地平整</t>
    </r>
    <r>
      <rPr>
        <sz val="16"/>
        <rFont val="Times New Roman"/>
        <charset val="134"/>
      </rPr>
      <t>438</t>
    </r>
    <r>
      <rPr>
        <sz val="16"/>
        <rFont val="宋体"/>
        <charset val="134"/>
      </rPr>
      <t>亩</t>
    </r>
    <r>
      <rPr>
        <sz val="16"/>
        <rFont val="Times New Roman"/>
        <charset val="134"/>
      </rPr>
      <t>,</t>
    </r>
    <r>
      <rPr>
        <sz val="16"/>
        <rFont val="宋体"/>
        <charset val="134"/>
      </rPr>
      <t>约</t>
    </r>
    <r>
      <rPr>
        <sz val="16"/>
        <rFont val="Times New Roman"/>
        <charset val="134"/>
      </rPr>
      <t>1150</t>
    </r>
    <r>
      <rPr>
        <sz val="16"/>
        <rFont val="宋体"/>
        <charset val="134"/>
      </rPr>
      <t>元</t>
    </r>
    <r>
      <rPr>
        <sz val="16"/>
        <rFont val="Times New Roman"/>
        <charset val="134"/>
      </rPr>
      <t>/</t>
    </r>
    <r>
      <rPr>
        <sz val="16"/>
        <rFont val="宋体"/>
        <charset val="134"/>
      </rPr>
      <t>亩，计</t>
    </r>
    <r>
      <rPr>
        <sz val="16"/>
        <rFont val="Times New Roman"/>
        <charset val="134"/>
      </rPr>
      <t>50</t>
    </r>
    <r>
      <rPr>
        <sz val="16"/>
        <rFont val="宋体"/>
        <charset val="134"/>
      </rPr>
      <t>万元；回填土</t>
    </r>
    <r>
      <rPr>
        <sz val="16"/>
        <rFont val="Times New Roman"/>
        <charset val="134"/>
      </rPr>
      <t>438</t>
    </r>
    <r>
      <rPr>
        <sz val="16"/>
        <rFont val="宋体"/>
        <charset val="134"/>
      </rPr>
      <t>亩，压实后土厚为</t>
    </r>
    <r>
      <rPr>
        <sz val="16"/>
        <rFont val="Times New Roman"/>
        <charset val="134"/>
      </rPr>
      <t>0.6m</t>
    </r>
    <r>
      <rPr>
        <sz val="16"/>
        <rFont val="宋体"/>
        <charset val="134"/>
      </rPr>
      <t>以上，则回填良土</t>
    </r>
    <r>
      <rPr>
        <sz val="16"/>
        <rFont val="Times New Roman"/>
        <charset val="134"/>
      </rPr>
      <t>175183m³</t>
    </r>
    <r>
      <rPr>
        <sz val="16"/>
        <rFont val="宋体"/>
        <charset val="134"/>
      </rPr>
      <t>；回填土运费（运输距离</t>
    </r>
    <r>
      <rPr>
        <sz val="16"/>
        <rFont val="Times New Roman"/>
        <charset val="134"/>
      </rPr>
      <t>8km</t>
    </r>
    <r>
      <rPr>
        <sz val="16"/>
        <rFont val="宋体"/>
        <charset val="134"/>
      </rPr>
      <t>）、机械费</t>
    </r>
    <r>
      <rPr>
        <sz val="16"/>
        <rFont val="Times New Roman"/>
        <charset val="134"/>
      </rPr>
      <t>12</t>
    </r>
    <r>
      <rPr>
        <sz val="16"/>
        <rFont val="宋体"/>
        <charset val="134"/>
      </rPr>
      <t>元</t>
    </r>
    <r>
      <rPr>
        <sz val="16"/>
        <rFont val="Times New Roman"/>
        <charset val="134"/>
      </rPr>
      <t>/m³</t>
    </r>
    <r>
      <rPr>
        <sz val="16"/>
        <rFont val="宋体"/>
        <charset val="134"/>
      </rPr>
      <t>（含装载费、运费、激光平整等），计</t>
    </r>
    <r>
      <rPr>
        <sz val="16"/>
        <rFont val="Times New Roman"/>
        <charset val="134"/>
      </rPr>
      <t>210</t>
    </r>
    <r>
      <rPr>
        <sz val="16"/>
        <rFont val="宋体"/>
        <charset val="134"/>
      </rPr>
      <t>万元；</t>
    </r>
    <r>
      <rPr>
        <sz val="16"/>
        <rFont val="Times New Roman"/>
        <charset val="134"/>
      </rPr>
      <t>2.</t>
    </r>
    <r>
      <rPr>
        <sz val="16"/>
        <rFont val="宋体"/>
        <charset val="134"/>
      </rPr>
      <t>：项目区新建引水斗渠</t>
    </r>
    <r>
      <rPr>
        <sz val="16"/>
        <rFont val="Times New Roman"/>
        <charset val="134"/>
      </rPr>
      <t>6</t>
    </r>
    <r>
      <rPr>
        <sz val="16"/>
        <rFont val="宋体"/>
        <charset val="134"/>
      </rPr>
      <t>条（均为土渠），长度</t>
    </r>
    <r>
      <rPr>
        <sz val="16"/>
        <rFont val="Times New Roman"/>
        <charset val="134"/>
      </rPr>
      <t>2700m,60</t>
    </r>
    <r>
      <rPr>
        <sz val="16"/>
        <rFont val="宋体"/>
        <charset val="134"/>
      </rPr>
      <t>元</t>
    </r>
    <r>
      <rPr>
        <sz val="16"/>
        <rFont val="Times New Roman"/>
        <charset val="134"/>
      </rPr>
      <t>/m</t>
    </r>
    <r>
      <rPr>
        <sz val="16"/>
        <rFont val="宋体"/>
        <charset val="134"/>
      </rPr>
      <t>，计</t>
    </r>
    <r>
      <rPr>
        <sz val="16"/>
        <rFont val="Times New Roman"/>
        <charset val="134"/>
      </rPr>
      <t>16</t>
    </r>
    <r>
      <rPr>
        <sz val="16"/>
        <rFont val="宋体"/>
        <charset val="134"/>
      </rPr>
      <t>万元。新建建筑物：管涵过水桥</t>
    </r>
    <r>
      <rPr>
        <sz val="16"/>
        <rFont val="Times New Roman"/>
        <charset val="134"/>
      </rPr>
      <t>14</t>
    </r>
    <r>
      <rPr>
        <sz val="16"/>
        <rFont val="宋体"/>
        <charset val="134"/>
      </rPr>
      <t>座（其中直径</t>
    </r>
    <r>
      <rPr>
        <sz val="16"/>
        <rFont val="Times New Roman"/>
        <charset val="134"/>
      </rPr>
      <t>1m</t>
    </r>
    <r>
      <rPr>
        <sz val="16"/>
        <rFont val="宋体"/>
        <charset val="134"/>
      </rPr>
      <t>、长</t>
    </r>
    <r>
      <rPr>
        <sz val="16"/>
        <rFont val="Times New Roman"/>
        <charset val="134"/>
      </rPr>
      <t>8m</t>
    </r>
    <r>
      <rPr>
        <sz val="16"/>
        <rFont val="宋体"/>
        <charset val="134"/>
      </rPr>
      <t>的涵管桥</t>
    </r>
    <r>
      <rPr>
        <sz val="16"/>
        <rFont val="Times New Roman"/>
        <charset val="134"/>
      </rPr>
      <t>4</t>
    </r>
    <r>
      <rPr>
        <sz val="16"/>
        <rFont val="宋体"/>
        <charset val="134"/>
      </rPr>
      <t>座、直径</t>
    </r>
    <r>
      <rPr>
        <sz val="16"/>
        <rFont val="Times New Roman"/>
        <charset val="134"/>
      </rPr>
      <t>1m</t>
    </r>
    <r>
      <rPr>
        <sz val="16"/>
        <rFont val="宋体"/>
        <charset val="134"/>
      </rPr>
      <t>、长</t>
    </r>
    <r>
      <rPr>
        <sz val="16"/>
        <rFont val="Times New Roman"/>
        <charset val="134"/>
      </rPr>
      <t>6m</t>
    </r>
    <r>
      <rPr>
        <sz val="16"/>
        <rFont val="宋体"/>
        <charset val="134"/>
      </rPr>
      <t>的涵管桥</t>
    </r>
    <r>
      <rPr>
        <sz val="16"/>
        <rFont val="Times New Roman"/>
        <charset val="134"/>
      </rPr>
      <t>5</t>
    </r>
    <r>
      <rPr>
        <sz val="16"/>
        <rFont val="宋体"/>
        <charset val="134"/>
      </rPr>
      <t>座、直径</t>
    </r>
    <r>
      <rPr>
        <sz val="16"/>
        <rFont val="Times New Roman"/>
        <charset val="134"/>
      </rPr>
      <t>1m</t>
    </r>
    <r>
      <rPr>
        <sz val="16"/>
        <rFont val="宋体"/>
        <charset val="134"/>
      </rPr>
      <t>、长</t>
    </r>
    <r>
      <rPr>
        <sz val="16"/>
        <rFont val="Times New Roman"/>
        <charset val="134"/>
      </rPr>
      <t>4m</t>
    </r>
    <r>
      <rPr>
        <sz val="16"/>
        <rFont val="宋体"/>
        <charset val="134"/>
      </rPr>
      <t>的涵管桥</t>
    </r>
    <r>
      <rPr>
        <sz val="16"/>
        <rFont val="Times New Roman"/>
        <charset val="134"/>
      </rPr>
      <t>2</t>
    </r>
    <r>
      <rPr>
        <sz val="16"/>
        <rFont val="宋体"/>
        <charset val="134"/>
      </rPr>
      <t>座、直径</t>
    </r>
    <r>
      <rPr>
        <sz val="16"/>
        <rFont val="Times New Roman"/>
        <charset val="134"/>
      </rPr>
      <t>0.8m</t>
    </r>
    <r>
      <rPr>
        <sz val="16"/>
        <rFont val="宋体"/>
        <charset val="134"/>
      </rPr>
      <t>、长</t>
    </r>
    <r>
      <rPr>
        <sz val="16"/>
        <rFont val="Times New Roman"/>
        <charset val="134"/>
      </rPr>
      <t>6m</t>
    </r>
    <r>
      <rPr>
        <sz val="16"/>
        <rFont val="宋体"/>
        <charset val="134"/>
      </rPr>
      <t>的涵管桥</t>
    </r>
    <r>
      <rPr>
        <sz val="16"/>
        <rFont val="Times New Roman"/>
        <charset val="134"/>
      </rPr>
      <t>3</t>
    </r>
    <r>
      <rPr>
        <sz val="16"/>
        <rFont val="宋体"/>
        <charset val="134"/>
      </rPr>
      <t>座），</t>
    </r>
    <r>
      <rPr>
        <sz val="16"/>
        <rFont val="Times New Roman"/>
        <charset val="134"/>
      </rPr>
      <t>12</t>
    </r>
    <r>
      <rPr>
        <sz val="16"/>
        <rFont val="宋体"/>
        <charset val="134"/>
      </rPr>
      <t>万元。</t>
    </r>
    <r>
      <rPr>
        <sz val="16"/>
        <rFont val="Times New Roman"/>
        <charset val="134"/>
      </rPr>
      <t>3.</t>
    </r>
    <r>
      <rPr>
        <sz val="16"/>
        <rFont val="宋体"/>
        <charset val="134"/>
      </rPr>
      <t>新建田间道</t>
    </r>
    <r>
      <rPr>
        <sz val="16"/>
        <rFont val="Times New Roman"/>
        <charset val="134"/>
      </rPr>
      <t>6</t>
    </r>
    <r>
      <rPr>
        <sz val="16"/>
        <rFont val="宋体"/>
        <charset val="134"/>
      </rPr>
      <t>条，长度</t>
    </r>
    <r>
      <rPr>
        <sz val="16"/>
        <rFont val="Times New Roman"/>
        <charset val="134"/>
      </rPr>
      <t>3800m</t>
    </r>
    <r>
      <rPr>
        <sz val="16"/>
        <rFont val="宋体"/>
        <charset val="134"/>
      </rPr>
      <t>（路面宽</t>
    </r>
    <r>
      <rPr>
        <sz val="16"/>
        <rFont val="Times New Roman"/>
        <charset val="134"/>
      </rPr>
      <t>4m</t>
    </r>
    <r>
      <rPr>
        <sz val="16"/>
        <rFont val="宋体"/>
        <charset val="134"/>
      </rPr>
      <t>）</t>
    </r>
    <r>
      <rPr>
        <sz val="16"/>
        <rFont val="Times New Roman"/>
        <charset val="134"/>
      </rPr>
      <t>,220</t>
    </r>
    <r>
      <rPr>
        <sz val="16"/>
        <rFont val="宋体"/>
        <charset val="134"/>
      </rPr>
      <t>元</t>
    </r>
    <r>
      <rPr>
        <sz val="16"/>
        <rFont val="Times New Roman"/>
        <charset val="134"/>
      </rPr>
      <t>/m</t>
    </r>
    <r>
      <rPr>
        <sz val="16"/>
        <rFont val="宋体"/>
        <charset val="134"/>
      </rPr>
      <t>（含戈壁料运费、平整、压实等），计</t>
    </r>
    <r>
      <rPr>
        <sz val="16"/>
        <rFont val="Times New Roman"/>
        <charset val="134"/>
      </rPr>
      <t>83</t>
    </r>
    <r>
      <rPr>
        <sz val="16"/>
        <rFont val="宋体"/>
        <charset val="134"/>
      </rPr>
      <t>万元。</t>
    </r>
  </si>
  <si>
    <r>
      <rPr>
        <sz val="16"/>
        <rFont val="宋体"/>
        <charset val="134"/>
      </rPr>
      <t>皮拉勒乡</t>
    </r>
  </si>
  <si>
    <r>
      <rPr>
        <sz val="16"/>
        <rFont val="宋体"/>
        <charset val="134"/>
      </rPr>
      <t>买买铁力</t>
    </r>
    <r>
      <rPr>
        <sz val="16"/>
        <rFont val="Times New Roman"/>
        <charset val="134"/>
      </rPr>
      <t>·</t>
    </r>
    <r>
      <rPr>
        <sz val="16"/>
        <rFont val="宋体"/>
        <charset val="134"/>
      </rPr>
      <t>艾则孜</t>
    </r>
  </si>
  <si>
    <r>
      <rPr>
        <sz val="16"/>
        <rFont val="宋体"/>
        <charset val="134"/>
      </rPr>
      <t>农业农村局</t>
    </r>
  </si>
  <si>
    <r>
      <rPr>
        <sz val="16"/>
        <rFont val="宋体"/>
        <charset val="134"/>
      </rPr>
      <t>纵瑞利</t>
    </r>
  </si>
  <si>
    <r>
      <rPr>
        <sz val="16"/>
        <rFont val="宋体"/>
        <charset val="134"/>
      </rPr>
      <t>通过戈壁滩换填土改良，扩增土地种植面积，提高生产效率，增加土地产出。</t>
    </r>
  </si>
  <si>
    <r>
      <rPr>
        <sz val="16"/>
        <rFont val="宋体"/>
        <charset val="134"/>
      </rPr>
      <t>经过土地改良完成后，提高种植存活率，加大产量，带动农户受益。</t>
    </r>
  </si>
  <si>
    <r>
      <rPr>
        <b/>
        <sz val="16"/>
        <rFont val="Times New Roman"/>
        <charset val="134"/>
      </rPr>
      <t>2023</t>
    </r>
    <r>
      <rPr>
        <b/>
        <sz val="16"/>
        <rFont val="宋体"/>
        <charset val="134"/>
      </rPr>
      <t>年</t>
    </r>
  </si>
  <si>
    <r>
      <rPr>
        <b/>
        <sz val="16"/>
        <rFont val="宋体"/>
        <charset val="134"/>
      </rPr>
      <t>陶党领办函〔</t>
    </r>
    <r>
      <rPr>
        <b/>
        <sz val="16"/>
        <rFont val="Times New Roman"/>
        <charset val="134"/>
      </rPr>
      <t>2023</t>
    </r>
    <r>
      <rPr>
        <b/>
        <sz val="16"/>
        <rFont val="宋体"/>
        <charset val="134"/>
      </rPr>
      <t>〕</t>
    </r>
    <r>
      <rPr>
        <b/>
        <sz val="16"/>
        <rFont val="Times New Roman"/>
        <charset val="134"/>
      </rPr>
      <t>28</t>
    </r>
    <r>
      <rPr>
        <b/>
        <sz val="16"/>
        <rFont val="宋体"/>
        <charset val="134"/>
      </rPr>
      <t>号</t>
    </r>
  </si>
  <si>
    <t>AKT24-001-008</t>
  </si>
  <si>
    <r>
      <rPr>
        <sz val="16"/>
        <rFont val="宋体"/>
        <charset val="134"/>
      </rPr>
      <t>阿克陶县皮拉勒乡食用菌采购项目</t>
    </r>
  </si>
  <si>
    <r>
      <rPr>
        <sz val="16"/>
        <rFont val="宋体"/>
        <charset val="134"/>
      </rPr>
      <t>皮拉勒乡阿克土村、阿克提其村、塔孜勒克村、恰尔巴克村</t>
    </r>
  </si>
  <si>
    <r>
      <rPr>
        <sz val="16"/>
        <rFont val="Times New Roman"/>
        <charset val="134"/>
      </rPr>
      <t>2024</t>
    </r>
    <r>
      <rPr>
        <sz val="16"/>
        <rFont val="宋体"/>
        <charset val="134"/>
      </rPr>
      <t>年</t>
    </r>
    <r>
      <rPr>
        <sz val="16"/>
        <rFont val="Times New Roman"/>
        <charset val="134"/>
      </rPr>
      <t>3</t>
    </r>
    <r>
      <rPr>
        <sz val="16"/>
        <rFont val="宋体"/>
        <charset val="134"/>
      </rPr>
      <t>月</t>
    </r>
    <r>
      <rPr>
        <sz val="16"/>
        <rFont val="Times New Roman"/>
        <charset val="134"/>
      </rPr>
      <t>-2024</t>
    </r>
    <r>
      <rPr>
        <sz val="16"/>
        <rFont val="宋体"/>
        <charset val="134"/>
      </rPr>
      <t>年</t>
    </r>
    <r>
      <rPr>
        <sz val="16"/>
        <rFont val="Times New Roman"/>
        <charset val="134"/>
      </rPr>
      <t>10</t>
    </r>
    <r>
      <rPr>
        <sz val="16"/>
        <rFont val="宋体"/>
        <charset val="134"/>
      </rPr>
      <t>月</t>
    </r>
  </si>
  <si>
    <r>
      <rPr>
        <sz val="16"/>
        <rFont val="宋体"/>
        <charset val="134"/>
      </rPr>
      <t>为进一步提升阿克陶县食用菌产业生产水平和生产能力，持续推进食用菌产业持续、健康、稳定发展，计划采购食用菌</t>
    </r>
    <r>
      <rPr>
        <sz val="16"/>
        <rFont val="Times New Roman"/>
        <charset val="134"/>
      </rPr>
      <t>36</t>
    </r>
    <r>
      <rPr>
        <sz val="16"/>
        <rFont val="宋体"/>
        <charset val="134"/>
      </rPr>
      <t>万棒，每棒</t>
    </r>
    <r>
      <rPr>
        <sz val="16"/>
        <rFont val="Times New Roman"/>
        <charset val="134"/>
      </rPr>
      <t>4</t>
    </r>
    <r>
      <rPr>
        <sz val="16"/>
        <rFont val="宋体"/>
        <charset val="134"/>
      </rPr>
      <t>元，申请资金</t>
    </r>
    <r>
      <rPr>
        <sz val="16"/>
        <rFont val="Times New Roman"/>
        <charset val="134"/>
      </rPr>
      <t>144</t>
    </r>
    <r>
      <rPr>
        <sz val="16"/>
        <rFont val="宋体"/>
        <charset val="134"/>
      </rPr>
      <t>万元。</t>
    </r>
  </si>
  <si>
    <r>
      <rPr>
        <sz val="16"/>
        <rFont val="宋体"/>
        <charset val="134"/>
      </rPr>
      <t>按照</t>
    </r>
    <r>
      <rPr>
        <sz val="16"/>
        <rFont val="Times New Roman"/>
        <charset val="134"/>
      </rPr>
      <t>“</t>
    </r>
    <r>
      <rPr>
        <sz val="16"/>
        <rFont val="宋体"/>
        <charset val="134"/>
      </rPr>
      <t>促规模、创品牌、增效益、补短板、促发展</t>
    </r>
    <r>
      <rPr>
        <sz val="16"/>
        <rFont val="Times New Roman"/>
        <charset val="134"/>
      </rPr>
      <t>”</t>
    </r>
    <r>
      <rPr>
        <sz val="16"/>
        <rFont val="宋体"/>
        <charset val="134"/>
      </rPr>
      <t>的总体思路，持续抓好食用菌产业质量和产量，通过项目的实施，达到进一步培育壮大村集体经济，开发就业岗位，增加群众收入的目的。</t>
    </r>
  </si>
  <si>
    <r>
      <rPr>
        <sz val="16"/>
        <rFont val="宋体"/>
        <charset val="134"/>
      </rPr>
      <t>通过村委会带动农民共同种植，四个村可以带动就业</t>
    </r>
    <r>
      <rPr>
        <sz val="16"/>
        <rFont val="Times New Roman"/>
        <charset val="134"/>
      </rPr>
      <t>30</t>
    </r>
    <r>
      <rPr>
        <sz val="16"/>
        <rFont val="宋体"/>
        <charset val="134"/>
      </rPr>
      <t>人。香菇出售后，由村委会与农民共同收益，即壮大了村集体经济同时带动农民增收致富。</t>
    </r>
  </si>
  <si>
    <t>AKT24-001-009</t>
  </si>
  <si>
    <r>
      <rPr>
        <sz val="16"/>
        <rFont val="宋体"/>
        <charset val="134"/>
      </rPr>
      <t>阿克陶县巴仁乡食用菌采购项目</t>
    </r>
  </si>
  <si>
    <r>
      <rPr>
        <sz val="16"/>
        <rFont val="宋体"/>
        <charset val="134"/>
      </rPr>
      <t>巴仁乡也勒干村、巴仁村、库木村、库尔干村、墩巴格村</t>
    </r>
  </si>
  <si>
    <r>
      <rPr>
        <sz val="16"/>
        <rFont val="宋体"/>
        <charset val="134"/>
      </rPr>
      <t>为进一步提升阿克陶县食用菌产业生产水平和生产能力，持续推进食用菌产业持续、健康、稳定发展，计划采购食用菌</t>
    </r>
    <r>
      <rPr>
        <sz val="16"/>
        <rFont val="Times New Roman"/>
        <charset val="134"/>
      </rPr>
      <t>70</t>
    </r>
    <r>
      <rPr>
        <sz val="16"/>
        <rFont val="宋体"/>
        <charset val="134"/>
      </rPr>
      <t>万棒，每棒</t>
    </r>
    <r>
      <rPr>
        <sz val="16"/>
        <rFont val="Times New Roman"/>
        <charset val="134"/>
      </rPr>
      <t>4</t>
    </r>
    <r>
      <rPr>
        <sz val="16"/>
        <rFont val="宋体"/>
        <charset val="134"/>
      </rPr>
      <t>元，申请资金</t>
    </r>
    <r>
      <rPr>
        <sz val="16"/>
        <rFont val="Times New Roman"/>
        <charset val="134"/>
      </rPr>
      <t>280</t>
    </r>
    <r>
      <rPr>
        <sz val="16"/>
        <rFont val="宋体"/>
        <charset val="134"/>
      </rPr>
      <t>万元。</t>
    </r>
  </si>
  <si>
    <r>
      <rPr>
        <sz val="16"/>
        <rFont val="宋体"/>
        <charset val="134"/>
      </rPr>
      <t>巴仁乡</t>
    </r>
  </si>
  <si>
    <r>
      <rPr>
        <sz val="16"/>
        <rFont val="宋体"/>
        <charset val="134"/>
      </rPr>
      <t>买买提江</t>
    </r>
    <r>
      <rPr>
        <sz val="16"/>
        <rFont val="Times New Roman"/>
        <charset val="134"/>
      </rPr>
      <t>·</t>
    </r>
    <r>
      <rPr>
        <sz val="16"/>
        <rFont val="宋体"/>
        <charset val="134"/>
      </rPr>
      <t>吐拉甫</t>
    </r>
  </si>
  <si>
    <r>
      <rPr>
        <sz val="16"/>
        <rFont val="宋体"/>
        <charset val="134"/>
      </rPr>
      <t>通过村党支部（村委会）</t>
    </r>
    <r>
      <rPr>
        <sz val="16"/>
        <rFont val="Times New Roman"/>
        <charset val="134"/>
      </rPr>
      <t>+</t>
    </r>
    <r>
      <rPr>
        <sz val="16"/>
        <rFont val="宋体"/>
        <charset val="134"/>
      </rPr>
      <t>股份合作社的模式，香菇生产收益用于壮大村集体经济，并通过二次分配帮扶建档立卡对象；同时在香菇生产和采摘环节可带动群众就业，促进增收</t>
    </r>
  </si>
  <si>
    <t>AKT24-001-010</t>
  </si>
  <si>
    <r>
      <rPr>
        <sz val="16"/>
        <rFont val="宋体"/>
        <charset val="134"/>
      </rPr>
      <t>阿克陶县玉麦镇食用菌采购项目</t>
    </r>
  </si>
  <si>
    <r>
      <rPr>
        <sz val="16"/>
        <rFont val="宋体"/>
        <charset val="134"/>
      </rPr>
      <t>玉麦镇库尼萨克村、阿勒吞其村</t>
    </r>
  </si>
  <si>
    <r>
      <rPr>
        <sz val="16"/>
        <rFont val="宋体"/>
        <charset val="134"/>
      </rPr>
      <t>为进一步提升阿克陶县食用菌产业生产水平和生产能力，持续推进食用菌产业持续、健康、稳定发展，计划采购食用菌</t>
    </r>
    <r>
      <rPr>
        <sz val="16"/>
        <rFont val="Times New Roman"/>
        <charset val="134"/>
      </rPr>
      <t>14</t>
    </r>
    <r>
      <rPr>
        <sz val="16"/>
        <rFont val="宋体"/>
        <charset val="134"/>
      </rPr>
      <t>万棒，每棒</t>
    </r>
    <r>
      <rPr>
        <sz val="16"/>
        <rFont val="Times New Roman"/>
        <charset val="134"/>
      </rPr>
      <t>4</t>
    </r>
    <r>
      <rPr>
        <sz val="16"/>
        <rFont val="宋体"/>
        <charset val="134"/>
      </rPr>
      <t>元，申请资金</t>
    </r>
    <r>
      <rPr>
        <sz val="16"/>
        <rFont val="Times New Roman"/>
        <charset val="134"/>
      </rPr>
      <t>56</t>
    </r>
    <r>
      <rPr>
        <sz val="16"/>
        <rFont val="宋体"/>
        <charset val="134"/>
      </rPr>
      <t>万元。</t>
    </r>
  </si>
  <si>
    <r>
      <rPr>
        <sz val="16"/>
        <rFont val="宋体"/>
        <charset val="134"/>
      </rPr>
      <t>玉麦镇</t>
    </r>
  </si>
  <si>
    <r>
      <rPr>
        <sz val="16"/>
        <rFont val="宋体"/>
        <charset val="134"/>
      </rPr>
      <t>阿不力克木</t>
    </r>
    <r>
      <rPr>
        <sz val="16"/>
        <rFont val="Times New Roman"/>
        <charset val="134"/>
      </rPr>
      <t>·</t>
    </r>
    <r>
      <rPr>
        <sz val="16"/>
        <rFont val="宋体"/>
        <charset val="134"/>
      </rPr>
      <t>铁米尔</t>
    </r>
  </si>
  <si>
    <r>
      <rPr>
        <sz val="16"/>
        <rFont val="宋体"/>
        <charset val="134"/>
      </rPr>
      <t>村委会负责香菇种植的日常运营和管理。为村民提供了就业机会，带动周边农户参与香菇生产（包括种植、采摘等环节），增加村民的收入来源。</t>
    </r>
  </si>
  <si>
    <t>AKT24-001-011</t>
  </si>
  <si>
    <r>
      <rPr>
        <sz val="16"/>
        <rFont val="宋体"/>
        <charset val="134"/>
      </rPr>
      <t>阿克陶县克孜勒陶镇食用菌采购项目</t>
    </r>
  </si>
  <si>
    <r>
      <rPr>
        <sz val="16"/>
        <rFont val="宋体"/>
        <charset val="134"/>
      </rPr>
      <t>克孜勒陶镇汗铁热克村</t>
    </r>
  </si>
  <si>
    <r>
      <rPr>
        <sz val="16"/>
        <rFont val="宋体"/>
        <charset val="134"/>
      </rPr>
      <t>为进一步提升阿克陶县食用菌产业生产水平和生产能力，持续推进食用菌产业持续、健康、稳定发展，计划采购食用菌</t>
    </r>
    <r>
      <rPr>
        <sz val="16"/>
        <rFont val="Times New Roman"/>
        <charset val="134"/>
      </rPr>
      <t>10</t>
    </r>
    <r>
      <rPr>
        <sz val="16"/>
        <rFont val="宋体"/>
        <charset val="134"/>
      </rPr>
      <t>万棒，每棒</t>
    </r>
    <r>
      <rPr>
        <sz val="16"/>
        <rFont val="Times New Roman"/>
        <charset val="134"/>
      </rPr>
      <t>4</t>
    </r>
    <r>
      <rPr>
        <sz val="16"/>
        <rFont val="宋体"/>
        <charset val="134"/>
      </rPr>
      <t>元，申请资金</t>
    </r>
    <r>
      <rPr>
        <sz val="16"/>
        <rFont val="Times New Roman"/>
        <charset val="134"/>
      </rPr>
      <t>40</t>
    </r>
    <r>
      <rPr>
        <sz val="16"/>
        <rFont val="宋体"/>
        <charset val="134"/>
      </rPr>
      <t>万元。</t>
    </r>
  </si>
  <si>
    <r>
      <rPr>
        <sz val="16"/>
        <rFont val="宋体"/>
        <charset val="134"/>
      </rPr>
      <t>克孜勒陶镇</t>
    </r>
  </si>
  <si>
    <r>
      <rPr>
        <sz val="16"/>
        <rFont val="宋体"/>
        <charset val="134"/>
      </rPr>
      <t>阿不来提</t>
    </r>
    <r>
      <rPr>
        <sz val="16"/>
        <rFont val="Times New Roman"/>
        <charset val="134"/>
      </rPr>
      <t>·</t>
    </r>
    <r>
      <rPr>
        <sz val="16"/>
        <rFont val="宋体"/>
        <charset val="134"/>
      </rPr>
      <t>塞买尔</t>
    </r>
  </si>
  <si>
    <r>
      <rPr>
        <sz val="16"/>
        <rFont val="宋体"/>
        <charset val="134"/>
      </rPr>
      <t>村委会负责香菇种植的日常运营和管理。为村民提供了就业机会，带动周边农户参与香菇生产</t>
    </r>
    <r>
      <rPr>
        <sz val="16"/>
        <rFont val="Times New Roman"/>
        <charset val="134"/>
      </rPr>
      <t>(</t>
    </r>
    <r>
      <rPr>
        <sz val="16"/>
        <rFont val="宋体"/>
        <charset val="134"/>
      </rPr>
      <t>包括种植、采摘等环节</t>
    </r>
    <r>
      <rPr>
        <sz val="16"/>
        <rFont val="Times New Roman"/>
        <charset val="134"/>
      </rPr>
      <t>)</t>
    </r>
    <r>
      <rPr>
        <sz val="16"/>
        <rFont val="宋体"/>
        <charset val="134"/>
      </rPr>
      <t>，增加村民的收入来源。</t>
    </r>
  </si>
  <si>
    <t>AKT24-001-012</t>
  </si>
  <si>
    <r>
      <rPr>
        <sz val="16"/>
        <rFont val="宋体"/>
        <charset val="134"/>
      </rPr>
      <t>阿克陶镇</t>
    </r>
    <r>
      <rPr>
        <sz val="16"/>
        <rFont val="Times New Roman"/>
        <charset val="134"/>
      </rPr>
      <t>2024</t>
    </r>
    <r>
      <rPr>
        <sz val="16"/>
        <rFont val="宋体"/>
        <charset val="134"/>
      </rPr>
      <t>年菌棒采购项目</t>
    </r>
  </si>
  <si>
    <r>
      <rPr>
        <sz val="16"/>
        <rFont val="宋体"/>
        <charset val="134"/>
      </rPr>
      <t>阿克陶镇诺库其艾日克村，拱拜提艾日克村</t>
    </r>
  </si>
  <si>
    <r>
      <rPr>
        <sz val="16"/>
        <rFont val="Times New Roman"/>
        <charset val="134"/>
      </rPr>
      <t>2024</t>
    </r>
    <r>
      <rPr>
        <sz val="16"/>
        <rFont val="宋体"/>
        <charset val="134"/>
      </rPr>
      <t>年</t>
    </r>
    <r>
      <rPr>
        <sz val="16"/>
        <rFont val="Times New Roman"/>
        <charset val="134"/>
      </rPr>
      <t>4</t>
    </r>
    <r>
      <rPr>
        <sz val="16"/>
        <rFont val="宋体"/>
        <charset val="134"/>
      </rPr>
      <t>月</t>
    </r>
    <r>
      <rPr>
        <sz val="16"/>
        <rFont val="Times New Roman"/>
        <charset val="134"/>
      </rPr>
      <t>-2024</t>
    </r>
    <r>
      <rPr>
        <sz val="16"/>
        <rFont val="宋体"/>
        <charset val="134"/>
      </rPr>
      <t>年</t>
    </r>
    <r>
      <rPr>
        <sz val="16"/>
        <rFont val="Times New Roman"/>
        <charset val="134"/>
      </rPr>
      <t>10</t>
    </r>
    <r>
      <rPr>
        <sz val="16"/>
        <rFont val="宋体"/>
        <charset val="134"/>
      </rPr>
      <t>月</t>
    </r>
  </si>
  <si>
    <r>
      <rPr>
        <sz val="16"/>
        <rFont val="宋体"/>
        <charset val="134"/>
      </rPr>
      <t>集中采购</t>
    </r>
    <r>
      <rPr>
        <sz val="16"/>
        <rFont val="Times New Roman"/>
        <charset val="134"/>
      </rPr>
      <t>8</t>
    </r>
    <r>
      <rPr>
        <sz val="16"/>
        <rFont val="宋体"/>
        <charset val="134"/>
      </rPr>
      <t>万棒菌棒进行种植，计</t>
    </r>
    <r>
      <rPr>
        <sz val="16"/>
        <rFont val="Times New Roman"/>
        <charset val="134"/>
      </rPr>
      <t>8</t>
    </r>
    <r>
      <rPr>
        <sz val="16"/>
        <rFont val="宋体"/>
        <charset val="134"/>
      </rPr>
      <t>万棒</t>
    </r>
    <r>
      <rPr>
        <sz val="16"/>
        <rFont val="Times New Roman"/>
        <charset val="134"/>
      </rPr>
      <t>*4</t>
    </r>
    <r>
      <rPr>
        <sz val="16"/>
        <rFont val="宋体"/>
        <charset val="134"/>
      </rPr>
      <t>元</t>
    </r>
    <r>
      <rPr>
        <sz val="16"/>
        <rFont val="Times New Roman"/>
        <charset val="134"/>
      </rPr>
      <t>/</t>
    </r>
    <r>
      <rPr>
        <sz val="16"/>
        <rFont val="宋体"/>
        <charset val="134"/>
      </rPr>
      <t>棒</t>
    </r>
    <r>
      <rPr>
        <sz val="16"/>
        <rFont val="Times New Roman"/>
        <charset val="134"/>
      </rPr>
      <t>=32</t>
    </r>
    <r>
      <rPr>
        <sz val="16"/>
        <rFont val="宋体"/>
        <charset val="134"/>
      </rPr>
      <t>万元，合计总投资</t>
    </r>
    <r>
      <rPr>
        <sz val="16"/>
        <rFont val="Times New Roman"/>
        <charset val="134"/>
      </rPr>
      <t>32</t>
    </r>
    <r>
      <rPr>
        <sz val="16"/>
        <rFont val="宋体"/>
        <charset val="134"/>
      </rPr>
      <t>万元。</t>
    </r>
  </si>
  <si>
    <r>
      <rPr>
        <sz val="16"/>
        <rFont val="宋体"/>
        <charset val="134"/>
      </rPr>
      <t>阿克陶镇</t>
    </r>
  </si>
  <si>
    <r>
      <rPr>
        <sz val="16"/>
        <rFont val="宋体"/>
        <charset val="134"/>
      </rPr>
      <t>艾力亚尔江</t>
    </r>
    <r>
      <rPr>
        <sz val="16"/>
        <rFont val="Times New Roman"/>
        <charset val="134"/>
      </rPr>
      <t>·</t>
    </r>
    <r>
      <rPr>
        <sz val="16"/>
        <rFont val="宋体"/>
        <charset val="134"/>
      </rPr>
      <t>艾克白尔</t>
    </r>
  </si>
  <si>
    <r>
      <rPr>
        <sz val="16"/>
        <rFont val="宋体"/>
        <charset val="134"/>
      </rPr>
      <t>以平均每年每棒可产鲜菇</t>
    </r>
    <r>
      <rPr>
        <sz val="16"/>
        <rFont val="Times New Roman"/>
        <charset val="134"/>
      </rPr>
      <t>1kg</t>
    </r>
    <r>
      <rPr>
        <sz val="16"/>
        <rFont val="宋体"/>
        <charset val="134"/>
      </rPr>
      <t>、蘑菇销售价格</t>
    </r>
    <r>
      <rPr>
        <sz val="16"/>
        <rFont val="Times New Roman"/>
        <charset val="134"/>
      </rPr>
      <t>5</t>
    </r>
    <r>
      <rPr>
        <sz val="16"/>
        <rFont val="宋体"/>
        <charset val="134"/>
      </rPr>
      <t>元</t>
    </r>
    <r>
      <rPr>
        <sz val="16"/>
        <rFont val="Times New Roman"/>
        <charset val="134"/>
      </rPr>
      <t>/kg</t>
    </r>
    <r>
      <rPr>
        <sz val="16"/>
        <rFont val="宋体"/>
        <charset val="134"/>
      </rPr>
      <t>计算，可实现年销售收入</t>
    </r>
    <r>
      <rPr>
        <sz val="16"/>
        <rFont val="Times New Roman"/>
        <charset val="134"/>
      </rPr>
      <t>40</t>
    </r>
    <r>
      <rPr>
        <sz val="16"/>
        <rFont val="宋体"/>
        <charset val="134"/>
      </rPr>
      <t>万元。</t>
    </r>
  </si>
  <si>
    <r>
      <rPr>
        <sz val="16"/>
        <rFont val="宋体"/>
        <charset val="134"/>
      </rPr>
      <t>可带动食用菌特色优势产业发展，促进阿克陶镇传统农业产业升级，切实提高群众通过产业发展增收致富的积极性。</t>
    </r>
  </si>
  <si>
    <t>AKT-DHJB-001-1</t>
  </si>
  <si>
    <t>2024年</t>
  </si>
  <si>
    <t>阿克陶县种植业补助项目</t>
  </si>
  <si>
    <t>种植业</t>
  </si>
  <si>
    <t>新建</t>
  </si>
  <si>
    <t>阿克陶镇、玉麦镇、塔尔乡、皮拉勒乡、加马铁热克乡、喀热开其克乡、巴仁乡、恰尔隆镇、克孜勒陶镇</t>
  </si>
  <si>
    <t>2024年1月-2024年12月</t>
  </si>
  <si>
    <t>阿克陶县种植业补助项目共补助类型33项，计划投资1080.427935万元；其中：1.阿克陶镇主要粮食作物单产提升11846.1亩，涉及农户1559户,计划投资177.6915万元；2.玉麦镇主要粮食作物单产提升546.8亩，涉及农户29户,计划投资8.202万元；3.塔尔乡主要粮食作物单产提升64.2亩，涉及农户16户,计划投资0.963万元；4.皮拉勒乡主要粮食作物单产提升14125.36亩，涉及农户1685户,计划投资211.8804万元；5.加马铁热克乡主要粮食作物单产提升5332.72亩，涉及农户667户,计划投资79.9908万元；6.喀热开其克乡主要粮食作物单产提升5862.89亩，涉及农户575户,计划投资87.94335万元；7.巴仁乡主要粮食作物单产提升19200亩，涉及农户2584户,计划投资288万元；8.皮拉勒乡深松整地1006.27亩，涉及农户25户,计划投资1.509405万元；9.玉麦镇深松整地400亩，涉及农户1户,计划投资0.6万元；10.皮拉勒乡种植绿肥736.17亩，涉及农户14户,计划投资1.47234万元；11.玉麦镇积造有机肥5000立方，涉及农户1户,计划投资15万元；12.喀热开其克乡滴管灌溉169.22亩，涉及农户36户,计划投资0.50766万元；13.巴仁乡滴管灌溉115.5亩，涉及农户24户,计划投资0.3465万元；14.加马铁热克乡滴管灌溉3584.29亩，涉及农户649户,计划投资10.75287万元；15.玉麦镇滴管灌溉383.5亩，涉及农户6户,计划投资1.1505万元；16.皮拉勒乡滴管灌溉1332.77亩，涉及农户32户,计划投资3.99831万元；17.阿克陶镇托管服务70.8亩，涉及农户16户,计划投资0.708万元；18.加马铁热克乡托管服务1801.81亩，涉及农户298户,计划投资18.0881万元；19.皮拉勒乡托管服务859.17亩，涉及农户18户,计划投资8.5917万元；20.阿克陶镇菜苗4亩，涉及农户2户,计划投资0.18万元；21.恰尔隆镇补助菜苗1805座，涉及农户826户,计划投资81.225万元；22.玉麦镇菜苗2.3亩，涉及农户2户,计划投资0.1035万元；23.巴仁乡菜苗41亩，涉及农户17户,计划投资1.845万元；24.恰尔隆镇食用菌1座，涉及农户1户,计划投资0.6万元；25.阿克陶镇大棚6座，涉及农户6户,计划投资0.36万元；26.克孜勒陶镇大棚43座，涉及农户10户,计划投资3.235万元；27.恰尔隆镇大棚改造612座，涉及农户524户,计划投资30.6万元；28.玉麦镇拱棚（菜苗）18座，涉及农户5户,计划投资0.81万元；29.玉麦镇拱棚91座，涉及农户17户,计划投资2.73万元；30.阿克陶镇庭院特色种植补助15.7亩，涉及农户25户，计划投资1.57万元；31.皮拉勒乡庭院特色种植补助311.83亩，涉及农户843户，计划投资31.183万元；32.塔尔乡庭院特色种植补助45.8亩，涉及农户95户，计划投资4.58万元；33.巴仁乡庭院特色种植补助40.1亩，涉及农户96户，计划投资4.01万元。</t>
  </si>
  <si>
    <t>农业农村局</t>
  </si>
  <si>
    <t>纵瑞利</t>
  </si>
  <si>
    <r>
      <rPr>
        <sz val="16"/>
        <rFont val="宋体"/>
        <charset val="134"/>
      </rPr>
      <t>通过项目实施，扶持本村农户继续扩大生产规模，提升农户积极性；激发群众创业就业热情，拓宽群众就业增收渠道，促进农户不断增收创收，进一步提高群众的经济收入，加强群众的幸福感与获得感。</t>
    </r>
  </si>
  <si>
    <t>壮大发展入户项目，可巩固拓展已脱贫户（含监测帮扶家庭）产业发展，进一步带动自身经济增长；确保已脱贫户（含监测帮扶家庭）脱贫后稳得住，有产业，能发展；激发内生动力，确保脱贫后能发展</t>
  </si>
  <si>
    <t>养殖业基地</t>
  </si>
  <si>
    <t>AKT24-SFC001-2</t>
  </si>
  <si>
    <r>
      <rPr>
        <sz val="16"/>
        <rFont val="宋体"/>
        <charset val="134"/>
      </rPr>
      <t>塔尔乡阿克库木村棚圈建设项目</t>
    </r>
  </si>
  <si>
    <r>
      <rPr>
        <sz val="16"/>
        <rFont val="宋体"/>
        <charset val="134"/>
      </rPr>
      <t>养殖业基地</t>
    </r>
  </si>
  <si>
    <r>
      <rPr>
        <sz val="16"/>
        <rFont val="宋体"/>
        <charset val="134"/>
      </rPr>
      <t>塔尔乡阿克库木村</t>
    </r>
  </si>
  <si>
    <r>
      <rPr>
        <sz val="16"/>
        <rFont val="宋体"/>
        <charset val="134"/>
      </rPr>
      <t>新建消防水池</t>
    </r>
    <r>
      <rPr>
        <sz val="16"/>
        <rFont val="Times New Roman"/>
        <charset val="134"/>
      </rPr>
      <t>1</t>
    </r>
    <r>
      <rPr>
        <sz val="16"/>
        <rFont val="宋体"/>
        <charset val="134"/>
      </rPr>
      <t>座（</t>
    </r>
    <r>
      <rPr>
        <sz val="16"/>
        <rFont val="Times New Roman"/>
        <charset val="134"/>
      </rPr>
      <t>130</t>
    </r>
    <r>
      <rPr>
        <sz val="16"/>
        <rFont val="宋体"/>
        <charset val="134"/>
      </rPr>
      <t>立方米）；投资</t>
    </r>
    <r>
      <rPr>
        <sz val="16"/>
        <rFont val="Times New Roman"/>
        <charset val="134"/>
      </rPr>
      <t>25</t>
    </r>
    <r>
      <rPr>
        <sz val="16"/>
        <rFont val="宋体"/>
        <charset val="134"/>
      </rPr>
      <t>万元。建设堆粪场一座，投资</t>
    </r>
    <r>
      <rPr>
        <sz val="16"/>
        <rFont val="Times New Roman"/>
        <charset val="134"/>
      </rPr>
      <t>25</t>
    </r>
    <r>
      <rPr>
        <sz val="16"/>
        <rFont val="宋体"/>
        <charset val="134"/>
      </rPr>
      <t>万元。明确资产归属为村集体资产，出租承包商，由承包商统一经营。</t>
    </r>
  </si>
  <si>
    <r>
      <rPr>
        <sz val="16"/>
        <rFont val="宋体"/>
        <charset val="134"/>
      </rPr>
      <t>塔尔乡</t>
    </r>
  </si>
  <si>
    <r>
      <rPr>
        <sz val="16"/>
        <rFont val="宋体"/>
        <charset val="134"/>
      </rPr>
      <t>买吾甫沙</t>
    </r>
    <r>
      <rPr>
        <sz val="16"/>
        <rFont val="Times New Roman"/>
        <charset val="134"/>
      </rPr>
      <t>•</t>
    </r>
    <r>
      <rPr>
        <sz val="16"/>
        <rFont val="宋体"/>
        <charset val="134"/>
      </rPr>
      <t>买尔旦沙</t>
    </r>
  </si>
  <si>
    <r>
      <rPr>
        <sz val="16"/>
        <rFont val="宋体"/>
        <charset val="134"/>
      </rPr>
      <t>畜牧兽医局</t>
    </r>
  </si>
  <si>
    <r>
      <rPr>
        <sz val="16"/>
        <rFont val="宋体"/>
        <charset val="134"/>
      </rPr>
      <t>淳福</t>
    </r>
  </si>
  <si>
    <r>
      <rPr>
        <sz val="16"/>
        <rFont val="宋体"/>
        <charset val="134"/>
      </rPr>
      <t>通过该项目的建设，实现牲畜规模化养殖</t>
    </r>
    <r>
      <rPr>
        <sz val="16"/>
        <rFont val="Times New Roman"/>
        <charset val="134"/>
      </rPr>
      <t xml:space="preserve"> </t>
    </r>
    <r>
      <rPr>
        <sz val="16"/>
        <rFont val="宋体"/>
        <charset val="134"/>
      </rPr>
      <t>，生产能力大大提高，有效解放农户生产力。资产归集体所有，牲畜养殖棚圈租赁给企业、合作社或养殖大户运行，租金纳入集体经济收益再分配。</t>
    </r>
  </si>
  <si>
    <r>
      <rPr>
        <sz val="16"/>
        <rFont val="宋体"/>
        <charset val="134"/>
      </rPr>
      <t>壮大发展畜牧产业，进一步带动区域整体经济增长；辐射带动群众参与，激发内生动力，增加致富门路。</t>
    </r>
  </si>
  <si>
    <r>
      <rPr>
        <sz val="16"/>
        <rFont val="Times New Roman"/>
        <charset val="134"/>
      </rPr>
      <t>2023</t>
    </r>
    <r>
      <rPr>
        <sz val="16"/>
        <rFont val="宋体"/>
        <charset val="134"/>
      </rPr>
      <t>年</t>
    </r>
  </si>
  <si>
    <r>
      <rPr>
        <sz val="16"/>
        <rFont val="宋体"/>
        <charset val="134"/>
      </rPr>
      <t>陶党领办函〔</t>
    </r>
    <r>
      <rPr>
        <sz val="16"/>
        <rFont val="Times New Roman"/>
        <charset val="134"/>
      </rPr>
      <t>2023</t>
    </r>
    <r>
      <rPr>
        <sz val="16"/>
        <rFont val="宋体"/>
        <charset val="134"/>
      </rPr>
      <t>〕</t>
    </r>
    <r>
      <rPr>
        <sz val="16"/>
        <rFont val="Times New Roman"/>
        <charset val="134"/>
      </rPr>
      <t>28</t>
    </r>
    <r>
      <rPr>
        <sz val="16"/>
        <rFont val="宋体"/>
        <charset val="134"/>
      </rPr>
      <t>号</t>
    </r>
  </si>
  <si>
    <t>AKT24-025-5</t>
  </si>
  <si>
    <r>
      <rPr>
        <sz val="16"/>
        <rFont val="宋体"/>
        <charset val="134"/>
      </rPr>
      <t>阿克陶县奶业基地</t>
    </r>
  </si>
  <si>
    <r>
      <rPr>
        <sz val="16"/>
        <rFont val="宋体"/>
        <charset val="134"/>
      </rPr>
      <t>续建</t>
    </r>
  </si>
  <si>
    <r>
      <rPr>
        <sz val="16"/>
        <rFont val="Times New Roman"/>
        <charset val="134"/>
      </rPr>
      <t>2024</t>
    </r>
    <r>
      <rPr>
        <sz val="16"/>
        <rFont val="宋体"/>
        <charset val="134"/>
      </rPr>
      <t>年</t>
    </r>
    <r>
      <rPr>
        <sz val="16"/>
        <rFont val="Times New Roman"/>
        <charset val="134"/>
      </rPr>
      <t>1</t>
    </r>
    <r>
      <rPr>
        <sz val="16"/>
        <rFont val="宋体"/>
        <charset val="134"/>
      </rPr>
      <t>月</t>
    </r>
    <r>
      <rPr>
        <sz val="16"/>
        <rFont val="Times New Roman"/>
        <charset val="134"/>
      </rPr>
      <t>-2024</t>
    </r>
    <r>
      <rPr>
        <sz val="16"/>
        <rFont val="宋体"/>
        <charset val="134"/>
      </rPr>
      <t>年</t>
    </r>
    <r>
      <rPr>
        <sz val="16"/>
        <rFont val="Times New Roman"/>
        <charset val="134"/>
      </rPr>
      <t>7</t>
    </r>
    <r>
      <rPr>
        <sz val="16"/>
        <rFont val="宋体"/>
        <charset val="134"/>
      </rPr>
      <t>月</t>
    </r>
  </si>
  <si>
    <r>
      <rPr>
        <sz val="16"/>
        <rFont val="宋体"/>
        <charset val="134"/>
      </rPr>
      <t>养牛生产区建筑面积</t>
    </r>
    <r>
      <rPr>
        <sz val="16"/>
        <rFont val="Times New Roman"/>
        <charset val="134"/>
      </rPr>
      <t>55140.08</t>
    </r>
    <r>
      <rPr>
        <sz val="16"/>
        <rFont val="宋体"/>
        <charset val="134"/>
      </rPr>
      <t>平方米，以及配套附属设施（包括粪便处理、供水、排水、供电、水井、道路、地泵房、围墙、厂区配套地面硬化、</t>
    </r>
    <r>
      <rPr>
        <sz val="16"/>
        <rFont val="Times New Roman"/>
        <charset val="134"/>
      </rPr>
      <t>“</t>
    </r>
    <r>
      <rPr>
        <sz val="16"/>
        <rFont val="宋体"/>
        <charset val="134"/>
      </rPr>
      <t>三通一平</t>
    </r>
    <r>
      <rPr>
        <sz val="16"/>
        <rFont val="Times New Roman"/>
        <charset val="134"/>
      </rPr>
      <t>”</t>
    </r>
    <r>
      <rPr>
        <sz val="16"/>
        <rFont val="宋体"/>
        <charset val="134"/>
      </rPr>
      <t>工程等；设备采购喂养设备、原奶生产与运输设备、牛群是生产管理类设备、牛舍内主要养殖设备、能源动力设备、粪污处理设备等），政府投资</t>
    </r>
    <r>
      <rPr>
        <sz val="16"/>
        <rFont val="Times New Roman"/>
        <charset val="134"/>
      </rPr>
      <t>11200</t>
    </r>
    <r>
      <rPr>
        <sz val="16"/>
        <rFont val="宋体"/>
        <charset val="134"/>
      </rPr>
      <t>万元</t>
    </r>
    <r>
      <rPr>
        <sz val="16"/>
        <rFont val="Times New Roman"/>
        <charset val="134"/>
      </rPr>
      <t>,</t>
    </r>
    <r>
      <rPr>
        <sz val="16"/>
        <rFont val="宋体"/>
        <charset val="134"/>
      </rPr>
      <t>企业投资</t>
    </r>
    <r>
      <rPr>
        <sz val="16"/>
        <rFont val="Times New Roman"/>
        <charset val="134"/>
      </rPr>
      <t>7800</t>
    </r>
    <r>
      <rPr>
        <sz val="16"/>
        <rFont val="宋体"/>
        <charset val="134"/>
      </rPr>
      <t>万元，购买优质高产奶牛</t>
    </r>
    <r>
      <rPr>
        <sz val="16"/>
        <rFont val="Times New Roman"/>
        <charset val="134"/>
      </rPr>
      <t>3000</t>
    </r>
    <r>
      <rPr>
        <sz val="16"/>
        <rFont val="宋体"/>
        <charset val="134"/>
      </rPr>
      <t>头。</t>
    </r>
    <r>
      <rPr>
        <sz val="16"/>
        <rFont val="Times New Roman"/>
        <charset val="134"/>
      </rPr>
      <t>2024</t>
    </r>
    <r>
      <rPr>
        <sz val="16"/>
        <rFont val="宋体"/>
        <charset val="134"/>
      </rPr>
      <t>年计划投资</t>
    </r>
    <r>
      <rPr>
        <sz val="16"/>
        <rFont val="Times New Roman"/>
        <charset val="134"/>
      </rPr>
      <t>1867.2809</t>
    </r>
    <r>
      <rPr>
        <sz val="16"/>
        <rFont val="宋体"/>
        <charset val="134"/>
      </rPr>
      <t>万元，主要建设内容为：挤奶厅地面处理</t>
    </r>
    <r>
      <rPr>
        <sz val="16"/>
        <rFont val="Times New Roman"/>
        <charset val="134"/>
      </rPr>
      <t xml:space="preserve"> 2529.12 </t>
    </r>
    <r>
      <rPr>
        <sz val="16"/>
        <rFont val="宋体"/>
        <charset val="134"/>
      </rPr>
      <t>㎡；采购设备：包括购置</t>
    </r>
    <r>
      <rPr>
        <sz val="16"/>
        <rFont val="Times New Roman"/>
        <charset val="134"/>
      </rPr>
      <t>TMR</t>
    </r>
    <r>
      <rPr>
        <sz val="16"/>
        <rFont val="宋体"/>
        <charset val="134"/>
      </rPr>
      <t>饲料搅拌车、拖拉机牵引车、饲料装载机、夹包机、电动推料车、电子地磅、小四轮拖拉机</t>
    </r>
    <r>
      <rPr>
        <sz val="16"/>
        <rFont val="Times New Roman"/>
        <charset val="134"/>
      </rPr>
      <t>(</t>
    </r>
    <r>
      <rPr>
        <sz val="16"/>
        <rFont val="宋体"/>
        <charset val="134"/>
      </rPr>
      <t>推料等</t>
    </r>
    <r>
      <rPr>
        <sz val="16"/>
        <rFont val="Times New Roman"/>
        <charset val="134"/>
      </rPr>
      <t>)</t>
    </r>
    <r>
      <rPr>
        <sz val="16"/>
        <rFont val="宋体"/>
        <charset val="134"/>
      </rPr>
      <t>等</t>
    </r>
    <r>
      <rPr>
        <sz val="16"/>
        <rFont val="Times New Roman"/>
        <charset val="134"/>
      </rPr>
      <t>12</t>
    </r>
    <r>
      <rPr>
        <sz val="16"/>
        <rFont val="宋体"/>
        <charset val="134"/>
      </rPr>
      <t>台辆；购置犊牛自动消毒、运输、饲喂设备等饲喂设备</t>
    </r>
    <r>
      <rPr>
        <sz val="16"/>
        <rFont val="Times New Roman"/>
        <charset val="134"/>
      </rPr>
      <t xml:space="preserve">15 </t>
    </r>
    <r>
      <rPr>
        <sz val="16"/>
        <rFont val="宋体"/>
        <charset val="134"/>
      </rPr>
      <t>台套；糖蜜添加系统</t>
    </r>
    <r>
      <rPr>
        <sz val="16"/>
        <rFont val="Times New Roman"/>
        <charset val="134"/>
      </rPr>
      <t xml:space="preserve">6 </t>
    </r>
    <r>
      <rPr>
        <sz val="16"/>
        <rFont val="宋体"/>
        <charset val="134"/>
      </rPr>
      <t>台套。原奶生产与运输设备：包括，</t>
    </r>
    <r>
      <rPr>
        <sz val="16"/>
        <rFont val="Times New Roman"/>
        <charset val="134"/>
      </rPr>
      <t>60</t>
    </r>
    <r>
      <rPr>
        <sz val="16"/>
        <rFont val="宋体"/>
        <charset val="134"/>
      </rPr>
      <t>位转盘式挤奶机、</t>
    </r>
    <r>
      <rPr>
        <sz val="16"/>
        <rFont val="Times New Roman"/>
        <charset val="134"/>
      </rPr>
      <t>30</t>
    </r>
    <r>
      <rPr>
        <sz val="16"/>
        <rFont val="宋体"/>
        <charset val="134"/>
      </rPr>
      <t>吨鲜奶运输车</t>
    </r>
    <r>
      <rPr>
        <sz val="16"/>
        <rFont val="Times New Roman"/>
        <charset val="134"/>
      </rPr>
      <t>2</t>
    </r>
    <r>
      <rPr>
        <sz val="16"/>
        <rFont val="宋体"/>
        <charset val="134"/>
      </rPr>
      <t>辆及板式制冷设备</t>
    </r>
    <r>
      <rPr>
        <sz val="16"/>
        <rFont val="Times New Roman"/>
        <charset val="134"/>
      </rPr>
      <t>1</t>
    </r>
    <r>
      <rPr>
        <sz val="16"/>
        <rFont val="宋体"/>
        <charset val="134"/>
      </rPr>
      <t>套；</t>
    </r>
    <r>
      <rPr>
        <sz val="16"/>
        <rFont val="Times New Roman"/>
        <charset val="134"/>
      </rPr>
      <t>2X16</t>
    </r>
    <r>
      <rPr>
        <sz val="16"/>
        <rFont val="宋体"/>
        <charset val="134"/>
      </rPr>
      <t>并列式挤奶机等挤奶设备</t>
    </r>
    <r>
      <rPr>
        <sz val="16"/>
        <rFont val="Times New Roman"/>
        <charset val="134"/>
      </rPr>
      <t>2</t>
    </r>
    <r>
      <rPr>
        <sz val="16"/>
        <rFont val="宋体"/>
        <charset val="134"/>
      </rPr>
      <t>台套，小奶厅水处理系统设备</t>
    </r>
    <r>
      <rPr>
        <sz val="16"/>
        <rFont val="Times New Roman"/>
        <charset val="134"/>
      </rPr>
      <t>5</t>
    </r>
    <r>
      <rPr>
        <sz val="16"/>
        <rFont val="宋体"/>
        <charset val="134"/>
      </rPr>
      <t>台套；犊牛厨房热水系统</t>
    </r>
    <r>
      <rPr>
        <sz val="16"/>
        <rFont val="Times New Roman"/>
        <charset val="134"/>
      </rPr>
      <t>2</t>
    </r>
    <r>
      <rPr>
        <sz val="16"/>
        <rFont val="宋体"/>
        <charset val="134"/>
      </rPr>
      <t>套。牛群生产管理类设备：包括，修蹄架</t>
    </r>
    <r>
      <rPr>
        <sz val="16"/>
        <rFont val="Times New Roman"/>
        <charset val="134"/>
      </rPr>
      <t>1</t>
    </r>
    <r>
      <rPr>
        <sz val="16"/>
        <rFont val="宋体"/>
        <charset val="134"/>
      </rPr>
      <t>台套；化验设备</t>
    </r>
    <r>
      <rPr>
        <sz val="16"/>
        <rFont val="Times New Roman"/>
        <charset val="134"/>
      </rPr>
      <t xml:space="preserve">19 </t>
    </r>
    <r>
      <rPr>
        <sz val="16"/>
        <rFont val="宋体"/>
        <charset val="134"/>
      </rPr>
      <t>台套；人工授精仪器设备</t>
    </r>
    <r>
      <rPr>
        <sz val="16"/>
        <rFont val="Times New Roman"/>
        <charset val="134"/>
      </rPr>
      <t>13</t>
    </r>
    <r>
      <rPr>
        <sz val="16"/>
        <rFont val="宋体"/>
        <charset val="134"/>
      </rPr>
      <t>台套；消毒喷雾机</t>
    </r>
    <r>
      <rPr>
        <sz val="16"/>
        <rFont val="Times New Roman"/>
        <charset val="134"/>
      </rPr>
      <t>1</t>
    </r>
    <r>
      <rPr>
        <sz val="16"/>
        <rFont val="宋体"/>
        <charset val="134"/>
      </rPr>
      <t>批。</t>
    </r>
    <r>
      <rPr>
        <sz val="16"/>
        <rFont val="Times New Roman"/>
        <charset val="134"/>
      </rPr>
      <t xml:space="preserve"> </t>
    </r>
    <r>
      <rPr>
        <sz val="16"/>
        <rFont val="宋体"/>
        <charset val="134"/>
      </rPr>
      <t>牛舍内主要养殖设备：配套建设牛舍所用的牛颈枷、颈杠、卧床、产栏、饮水槽、清粪刮板、防暑降温系统、犊牛保育栏、围栏、犊牛岛、隔离门等。能源动力设备：包括高低压配电设备、采暖设备、机井、备用发电机组等设施。粪污处理设备：共计购置粪污处理设备</t>
    </r>
    <r>
      <rPr>
        <sz val="16"/>
        <rFont val="Times New Roman"/>
        <charset val="134"/>
      </rPr>
      <t>89</t>
    </r>
    <r>
      <rPr>
        <sz val="16"/>
        <rFont val="宋体"/>
        <charset val="134"/>
      </rPr>
      <t>台套辆。其中，固液分离垫料生产设备、各类池泵送系统设备、挤奶厅冲洗设备、氧化塘配套设备、分子膜发酵区设备等</t>
    </r>
    <r>
      <rPr>
        <sz val="16"/>
        <rFont val="Times New Roman"/>
        <charset val="134"/>
      </rPr>
      <t>86</t>
    </r>
    <r>
      <rPr>
        <sz val="16"/>
        <rFont val="宋体"/>
        <charset val="134"/>
      </rPr>
      <t>台套；购置垫料抛洒车、吸污车、清粪滑移车各一辆。</t>
    </r>
  </si>
  <si>
    <r>
      <rPr>
        <sz val="16"/>
        <rFont val="宋体"/>
        <charset val="134"/>
      </rPr>
      <t>依托畜牧产业发展壮大的优势，计划建设奶业养殖基地，引进有实力的先进企业，由合作企业负责养殖和产奶，按投资总额的</t>
    </r>
    <r>
      <rPr>
        <sz val="16"/>
        <rFont val="Times New Roman"/>
        <charset val="134"/>
      </rPr>
      <t>3%-6%</t>
    </r>
    <r>
      <rPr>
        <sz val="16"/>
        <rFont val="宋体"/>
        <charset val="134"/>
      </rPr>
      <t>比例进行资产收益固定分红，该受益资金将按照村集体收入再分配原则进行使用。</t>
    </r>
  </si>
  <si>
    <r>
      <rPr>
        <sz val="16"/>
        <rFont val="宋体"/>
        <charset val="134"/>
      </rPr>
      <t>完善畜牧产业发展保障基础，促进畜牧业长期稳定发展，并通过收益分配管理机制，提供就业岗位</t>
    </r>
    <r>
      <rPr>
        <sz val="16"/>
        <rFont val="Times New Roman"/>
        <charset val="134"/>
      </rPr>
      <t>10</t>
    </r>
    <r>
      <rPr>
        <sz val="16"/>
        <rFont val="宋体"/>
        <charset val="134"/>
      </rPr>
      <t>个，月工资</t>
    </r>
    <r>
      <rPr>
        <sz val="16"/>
        <rFont val="Times New Roman"/>
        <charset val="134"/>
      </rPr>
      <t>2000</t>
    </r>
    <r>
      <rPr>
        <sz val="16"/>
        <rFont val="宋体"/>
        <charset val="134"/>
      </rPr>
      <t>元左右，有效保障受益户脱贫后稳得住。</t>
    </r>
  </si>
  <si>
    <r>
      <rPr>
        <sz val="16"/>
        <rFont val="宋体"/>
        <charset val="134"/>
      </rPr>
      <t>陶党农领发〔</t>
    </r>
    <r>
      <rPr>
        <sz val="16"/>
        <rFont val="Times New Roman"/>
        <charset val="134"/>
      </rPr>
      <t>2023</t>
    </r>
    <r>
      <rPr>
        <sz val="16"/>
        <rFont val="宋体"/>
        <charset val="134"/>
      </rPr>
      <t>〕</t>
    </r>
    <r>
      <rPr>
        <sz val="16"/>
        <rFont val="Times New Roman"/>
        <charset val="134"/>
      </rPr>
      <t>1</t>
    </r>
    <r>
      <rPr>
        <sz val="16"/>
        <rFont val="宋体"/>
        <charset val="134"/>
      </rPr>
      <t>号</t>
    </r>
  </si>
  <si>
    <r>
      <rPr>
        <sz val="16"/>
        <rFont val="宋体"/>
        <charset val="134"/>
      </rPr>
      <t>新疆农牧业投资（集团）有限责任公司</t>
    </r>
  </si>
  <si>
    <t>AKT24-002-11</t>
  </si>
  <si>
    <r>
      <rPr>
        <sz val="16"/>
        <rFont val="宋体"/>
        <charset val="134"/>
      </rPr>
      <t>巴仁乡黄麻鸡养殖基地扩建项目</t>
    </r>
  </si>
  <si>
    <r>
      <rPr>
        <sz val="16"/>
        <rFont val="宋体"/>
        <charset val="134"/>
      </rPr>
      <t>扩建</t>
    </r>
  </si>
  <si>
    <r>
      <rPr>
        <sz val="16"/>
        <rFont val="宋体"/>
        <charset val="134"/>
      </rPr>
      <t>巴仁乡加依村、巴仁村</t>
    </r>
    <r>
      <rPr>
        <sz val="16"/>
        <rFont val="Times New Roman"/>
        <charset val="134"/>
      </rPr>
      <t>(</t>
    </r>
    <r>
      <rPr>
        <sz val="16"/>
        <rFont val="宋体"/>
        <charset val="134"/>
      </rPr>
      <t>也勒干村黄麻鸡场</t>
    </r>
    <r>
      <rPr>
        <sz val="16"/>
        <rFont val="Times New Roman"/>
        <charset val="134"/>
      </rPr>
      <t>)</t>
    </r>
    <r>
      <rPr>
        <sz val="16"/>
        <rFont val="宋体"/>
        <charset val="134"/>
      </rPr>
      <t>、阿热买里村</t>
    </r>
  </si>
  <si>
    <r>
      <rPr>
        <sz val="16"/>
        <rFont val="宋体"/>
        <charset val="134"/>
      </rPr>
      <t>建设棚圈建设（鸡）</t>
    </r>
    <r>
      <rPr>
        <sz val="16"/>
        <rFont val="Times New Roman"/>
        <charset val="134"/>
      </rPr>
      <t>9</t>
    </r>
    <r>
      <rPr>
        <sz val="16"/>
        <rFont val="宋体"/>
        <charset val="134"/>
      </rPr>
      <t>座，项目总投资</t>
    </r>
    <r>
      <rPr>
        <sz val="16"/>
        <rFont val="Times New Roman"/>
        <charset val="134"/>
      </rPr>
      <t>3300</t>
    </r>
    <r>
      <rPr>
        <sz val="16"/>
        <rFont val="宋体"/>
        <charset val="134"/>
      </rPr>
      <t>万元。</t>
    </r>
    <r>
      <rPr>
        <sz val="16"/>
        <rFont val="Times New Roman"/>
        <charset val="134"/>
      </rPr>
      <t xml:space="preserve">
</t>
    </r>
    <r>
      <rPr>
        <sz val="16"/>
        <rFont val="宋体"/>
        <charset val="134"/>
      </rPr>
      <t>（</t>
    </r>
    <r>
      <rPr>
        <sz val="16"/>
        <rFont val="Times New Roman"/>
        <charset val="134"/>
      </rPr>
      <t>1</t>
    </r>
    <r>
      <rPr>
        <sz val="16"/>
        <rFont val="宋体"/>
        <charset val="134"/>
      </rPr>
      <t>）巴仁乡加依村扩建黄麻鸡养殖棚圈</t>
    </r>
    <r>
      <rPr>
        <sz val="16"/>
        <rFont val="Times New Roman"/>
        <charset val="134"/>
      </rPr>
      <t>3</t>
    </r>
    <r>
      <rPr>
        <sz val="16"/>
        <rFont val="宋体"/>
        <charset val="134"/>
      </rPr>
      <t>座，资产归英买里村所有，每座棚</t>
    </r>
    <r>
      <rPr>
        <sz val="16"/>
        <rFont val="Times New Roman"/>
        <charset val="134"/>
      </rPr>
      <t>1168.04</t>
    </r>
    <r>
      <rPr>
        <sz val="16"/>
        <rFont val="宋体"/>
        <charset val="134"/>
      </rPr>
      <t>平方米左右，并配套黄麻鸡养殖附属设施及设备（养殖鸡笼</t>
    </r>
    <r>
      <rPr>
        <sz val="16"/>
        <rFont val="Times New Roman"/>
        <charset val="134"/>
      </rPr>
      <t>3</t>
    </r>
    <r>
      <rPr>
        <sz val="16"/>
        <rFont val="宋体"/>
        <charset val="134"/>
      </rPr>
      <t>套、消毒设备、清洗设备、运输设备、无害化处理设备</t>
    </r>
    <r>
      <rPr>
        <sz val="16"/>
        <rFont val="Times New Roman"/>
        <charset val="134"/>
      </rPr>
      <t>1</t>
    </r>
    <r>
      <rPr>
        <sz val="16"/>
        <rFont val="宋体"/>
        <charset val="134"/>
      </rPr>
      <t>套、锅炉</t>
    </r>
    <r>
      <rPr>
        <sz val="16"/>
        <rFont val="Times New Roman"/>
        <charset val="134"/>
      </rPr>
      <t>1</t>
    </r>
    <r>
      <rPr>
        <sz val="16"/>
        <rFont val="宋体"/>
        <charset val="134"/>
      </rPr>
      <t>套等）、综合用房</t>
    </r>
    <r>
      <rPr>
        <sz val="16"/>
        <rFont val="Times New Roman"/>
        <charset val="134"/>
      </rPr>
      <t>1</t>
    </r>
    <r>
      <rPr>
        <sz val="16"/>
        <rFont val="宋体"/>
        <charset val="134"/>
      </rPr>
      <t>座、水电、围栏、供暖及供排水管网、地坪等必要附属设施，小计投资</t>
    </r>
    <r>
      <rPr>
        <sz val="16"/>
        <rFont val="Times New Roman"/>
        <charset val="134"/>
      </rPr>
      <t>1250</t>
    </r>
    <r>
      <rPr>
        <sz val="16"/>
        <rFont val="宋体"/>
        <charset val="134"/>
      </rPr>
      <t>万元；</t>
    </r>
    <r>
      <rPr>
        <sz val="16"/>
        <rFont val="Times New Roman"/>
        <charset val="134"/>
      </rPr>
      <t xml:space="preserve">
</t>
    </r>
    <r>
      <rPr>
        <sz val="16"/>
        <rFont val="宋体"/>
        <charset val="134"/>
      </rPr>
      <t>（</t>
    </r>
    <r>
      <rPr>
        <sz val="16"/>
        <rFont val="Times New Roman"/>
        <charset val="134"/>
      </rPr>
      <t>2</t>
    </r>
    <r>
      <rPr>
        <sz val="16"/>
        <rFont val="宋体"/>
        <charset val="134"/>
      </rPr>
      <t>）巴仁乡阿热买里村扩建黄麻鸡养殖棚圈</t>
    </r>
    <r>
      <rPr>
        <sz val="16"/>
        <rFont val="Times New Roman"/>
        <charset val="134"/>
      </rPr>
      <t>2</t>
    </r>
    <r>
      <rPr>
        <sz val="16"/>
        <rFont val="宋体"/>
        <charset val="134"/>
      </rPr>
      <t>座，资产资产归阿热买里村所有，每座棚</t>
    </r>
    <r>
      <rPr>
        <sz val="16"/>
        <rFont val="Times New Roman"/>
        <charset val="134"/>
      </rPr>
      <t>1168.04</t>
    </r>
    <r>
      <rPr>
        <sz val="16"/>
        <rFont val="宋体"/>
        <charset val="134"/>
      </rPr>
      <t>平方米左右，并配套黄麻鸡养殖附属设施及设备（养殖鸡笼</t>
    </r>
    <r>
      <rPr>
        <sz val="16"/>
        <rFont val="Times New Roman"/>
        <charset val="134"/>
      </rPr>
      <t>2</t>
    </r>
    <r>
      <rPr>
        <sz val="16"/>
        <rFont val="宋体"/>
        <charset val="134"/>
      </rPr>
      <t>套、消毒设备、清洗设备、锅炉</t>
    </r>
    <r>
      <rPr>
        <sz val="16"/>
        <rFont val="Times New Roman"/>
        <charset val="134"/>
      </rPr>
      <t>1</t>
    </r>
    <r>
      <rPr>
        <sz val="16"/>
        <rFont val="宋体"/>
        <charset val="134"/>
      </rPr>
      <t>套等）、水电、围栏、供暖及供排水管网、地坪等必要附属设施设备，小计投资</t>
    </r>
    <r>
      <rPr>
        <sz val="16"/>
        <rFont val="Times New Roman"/>
        <charset val="134"/>
      </rPr>
      <t>700</t>
    </r>
    <r>
      <rPr>
        <sz val="16"/>
        <rFont val="宋体"/>
        <charset val="134"/>
      </rPr>
      <t>万元；</t>
    </r>
    <r>
      <rPr>
        <sz val="16"/>
        <rFont val="Times New Roman"/>
        <charset val="134"/>
      </rPr>
      <t xml:space="preserve">
</t>
    </r>
    <r>
      <rPr>
        <sz val="16"/>
        <rFont val="宋体"/>
        <charset val="134"/>
      </rPr>
      <t>（</t>
    </r>
    <r>
      <rPr>
        <sz val="16"/>
        <rFont val="Times New Roman"/>
        <charset val="134"/>
      </rPr>
      <t>3</t>
    </r>
    <r>
      <rPr>
        <sz val="16"/>
        <rFont val="宋体"/>
        <charset val="134"/>
      </rPr>
      <t>）巴仁乡新建黄麻鸡养殖棚圈</t>
    </r>
    <r>
      <rPr>
        <sz val="16"/>
        <rFont val="Times New Roman"/>
        <charset val="134"/>
      </rPr>
      <t>4</t>
    </r>
    <r>
      <rPr>
        <sz val="16"/>
        <rFont val="宋体"/>
        <charset val="134"/>
      </rPr>
      <t>座，资产归也勒干村所有，每座</t>
    </r>
    <r>
      <rPr>
        <sz val="16"/>
        <rFont val="Times New Roman"/>
        <charset val="134"/>
      </rPr>
      <t>1168.04</t>
    </r>
    <r>
      <rPr>
        <sz val="16"/>
        <rFont val="宋体"/>
        <charset val="134"/>
      </rPr>
      <t>平方米左右，并配套黄麻鸡养殖附属设施及设备（养殖鸡笼</t>
    </r>
    <r>
      <rPr>
        <sz val="16"/>
        <rFont val="Times New Roman"/>
        <charset val="134"/>
      </rPr>
      <t>4</t>
    </r>
    <r>
      <rPr>
        <sz val="16"/>
        <rFont val="宋体"/>
        <charset val="134"/>
      </rPr>
      <t>套、消毒设备、清洗设备、锅炉</t>
    </r>
    <r>
      <rPr>
        <sz val="16"/>
        <rFont val="Times New Roman"/>
        <charset val="134"/>
      </rPr>
      <t>1</t>
    </r>
    <r>
      <rPr>
        <sz val="16"/>
        <rFont val="宋体"/>
        <charset val="134"/>
      </rPr>
      <t>套等）、综合用房</t>
    </r>
    <r>
      <rPr>
        <sz val="16"/>
        <rFont val="Times New Roman"/>
        <charset val="134"/>
      </rPr>
      <t>1</t>
    </r>
    <r>
      <rPr>
        <sz val="16"/>
        <rFont val="宋体"/>
        <charset val="134"/>
      </rPr>
      <t>座、水电、围栏、供暖及供排水管网、地坪等必要附属设施设备，小计投资</t>
    </r>
    <r>
      <rPr>
        <sz val="16"/>
        <rFont val="Times New Roman"/>
        <charset val="134"/>
      </rPr>
      <t>1350</t>
    </r>
    <r>
      <rPr>
        <sz val="16"/>
        <rFont val="宋体"/>
        <charset val="134"/>
      </rPr>
      <t>万元。</t>
    </r>
  </si>
  <si>
    <r>
      <rPr>
        <sz val="16"/>
        <rFont val="宋体"/>
        <charset val="134"/>
      </rPr>
      <t>通过项目实施，发展壮大黄麻鸡产业，推动乡村产业健康持续发展，扩大产业生产规模，有效助力乡村振兴，带动村民增收，预计每座棚带动</t>
    </r>
    <r>
      <rPr>
        <sz val="16"/>
        <rFont val="Times New Roman"/>
        <charset val="134"/>
      </rPr>
      <t>3-5</t>
    </r>
    <r>
      <rPr>
        <sz val="16"/>
        <rFont val="宋体"/>
        <charset val="134"/>
      </rPr>
      <t>名群众就业，每名群众就业增收</t>
    </r>
    <r>
      <rPr>
        <sz val="16"/>
        <rFont val="Times New Roman"/>
        <charset val="134"/>
      </rPr>
      <t>2</t>
    </r>
    <r>
      <rPr>
        <sz val="16"/>
        <rFont val="宋体"/>
        <charset val="134"/>
      </rPr>
      <t>万元以上，每座棚每年壮大村集体经济收入</t>
    </r>
    <r>
      <rPr>
        <sz val="16"/>
        <rFont val="Times New Roman"/>
        <charset val="134"/>
      </rPr>
      <t>≥5</t>
    </r>
    <r>
      <rPr>
        <sz val="16"/>
        <rFont val="宋体"/>
        <charset val="134"/>
      </rPr>
      <t>万元。</t>
    </r>
  </si>
  <si>
    <r>
      <rPr>
        <sz val="16"/>
        <rFont val="宋体"/>
        <charset val="134"/>
      </rPr>
      <t>通过项目实施，发展壮大黄麻鸡产业，推动乡村产业健康持续发展，扩大产业生产规模，有效助力乡村振兴，带动村民增收，带动村民就近就地就业，壮大村集体经济收入。</t>
    </r>
  </si>
  <si>
    <t>AKT24-002-21</t>
  </si>
  <si>
    <r>
      <rPr>
        <sz val="16"/>
        <rFont val="宋体"/>
        <charset val="134"/>
      </rPr>
      <t>玉麦镇黄麻鸡养殖场项目</t>
    </r>
  </si>
  <si>
    <r>
      <rPr>
        <sz val="16"/>
        <rFont val="宋体"/>
        <charset val="134"/>
      </rPr>
      <t>玉麦镇玉麦村</t>
    </r>
  </si>
  <si>
    <r>
      <rPr>
        <sz val="16"/>
        <rFont val="Times New Roman"/>
        <charset val="134"/>
      </rPr>
      <t>2024</t>
    </r>
    <r>
      <rPr>
        <sz val="16"/>
        <rFont val="宋体"/>
        <charset val="134"/>
      </rPr>
      <t>年</t>
    </r>
    <r>
      <rPr>
        <sz val="16"/>
        <rFont val="Times New Roman"/>
        <charset val="134"/>
      </rPr>
      <t>3</t>
    </r>
    <r>
      <rPr>
        <sz val="16"/>
        <rFont val="宋体"/>
        <charset val="134"/>
      </rPr>
      <t>月</t>
    </r>
    <r>
      <rPr>
        <sz val="16"/>
        <rFont val="Times New Roman"/>
        <charset val="134"/>
      </rPr>
      <t>-2024</t>
    </r>
    <r>
      <rPr>
        <sz val="16"/>
        <rFont val="宋体"/>
        <charset val="134"/>
      </rPr>
      <t>年</t>
    </r>
    <r>
      <rPr>
        <sz val="16"/>
        <rFont val="Times New Roman"/>
        <charset val="134"/>
      </rPr>
      <t>8</t>
    </r>
    <r>
      <rPr>
        <sz val="16"/>
        <rFont val="宋体"/>
        <charset val="134"/>
      </rPr>
      <t>月</t>
    </r>
  </si>
  <si>
    <r>
      <rPr>
        <sz val="16"/>
        <rFont val="宋体"/>
        <charset val="134"/>
      </rPr>
      <t>棚圈建设（鸡）</t>
    </r>
    <r>
      <rPr>
        <sz val="16"/>
        <rFont val="Times New Roman"/>
        <charset val="134"/>
      </rPr>
      <t>3</t>
    </r>
    <r>
      <rPr>
        <sz val="16"/>
        <rFont val="宋体"/>
        <charset val="134"/>
      </rPr>
      <t>座，项目总投资</t>
    </r>
    <r>
      <rPr>
        <sz val="16"/>
        <rFont val="Times New Roman"/>
        <charset val="134"/>
      </rPr>
      <t>1185</t>
    </r>
    <r>
      <rPr>
        <sz val="16"/>
        <rFont val="宋体"/>
        <charset val="134"/>
      </rPr>
      <t>万元。其中：建设棚圈</t>
    </r>
    <r>
      <rPr>
        <sz val="16"/>
        <rFont val="Times New Roman"/>
        <charset val="134"/>
      </rPr>
      <t>3</t>
    </r>
    <r>
      <rPr>
        <sz val="16"/>
        <rFont val="宋体"/>
        <charset val="134"/>
      </rPr>
      <t>座及附属，每座</t>
    </r>
    <r>
      <rPr>
        <sz val="16"/>
        <rFont val="Times New Roman"/>
        <charset val="134"/>
      </rPr>
      <t>1168.04</t>
    </r>
    <r>
      <rPr>
        <sz val="16"/>
        <rFont val="宋体"/>
        <charset val="134"/>
      </rPr>
      <t>㎡，钢结构；新建饲料棚</t>
    </r>
    <r>
      <rPr>
        <sz val="16"/>
        <rFont val="Times New Roman"/>
        <charset val="134"/>
      </rPr>
      <t>1</t>
    </r>
    <r>
      <rPr>
        <sz val="16"/>
        <rFont val="宋体"/>
        <charset val="134"/>
      </rPr>
      <t>座，每座</t>
    </r>
    <r>
      <rPr>
        <sz val="16"/>
        <rFont val="Times New Roman"/>
        <charset val="134"/>
      </rPr>
      <t>300</t>
    </r>
    <r>
      <rPr>
        <sz val="16"/>
        <rFont val="宋体"/>
        <charset val="134"/>
      </rPr>
      <t>㎡，钢结构；管理用房</t>
    </r>
    <r>
      <rPr>
        <sz val="16"/>
        <rFont val="Times New Roman"/>
        <charset val="134"/>
      </rPr>
      <t>1</t>
    </r>
    <r>
      <rPr>
        <sz val="16"/>
        <rFont val="宋体"/>
        <charset val="134"/>
      </rPr>
      <t>座，每座</t>
    </r>
    <r>
      <rPr>
        <sz val="16"/>
        <rFont val="Times New Roman"/>
        <charset val="134"/>
      </rPr>
      <t>308.82</t>
    </r>
    <r>
      <rPr>
        <sz val="16"/>
        <rFont val="宋体"/>
        <charset val="134"/>
      </rPr>
      <t>㎡，砖混结构；锅炉房及配电室</t>
    </r>
    <r>
      <rPr>
        <sz val="16"/>
        <rFont val="Times New Roman"/>
        <charset val="134"/>
      </rPr>
      <t>1</t>
    </r>
    <r>
      <rPr>
        <sz val="16"/>
        <rFont val="宋体"/>
        <charset val="134"/>
      </rPr>
      <t>座，每座</t>
    </r>
    <r>
      <rPr>
        <sz val="16"/>
        <rFont val="Times New Roman"/>
        <charset val="134"/>
      </rPr>
      <t>165.8</t>
    </r>
    <r>
      <rPr>
        <sz val="16"/>
        <rFont val="宋体"/>
        <charset val="134"/>
      </rPr>
      <t>㎡，砖混结构；配套堆粪场、混凝土硬化地坪、</t>
    </r>
    <r>
      <rPr>
        <sz val="16"/>
        <rFont val="Times New Roman"/>
        <charset val="134"/>
      </rPr>
      <t>1</t>
    </r>
    <r>
      <rPr>
        <sz val="16"/>
        <rFont val="宋体"/>
        <charset val="134"/>
      </rPr>
      <t>个</t>
    </r>
    <r>
      <rPr>
        <sz val="16"/>
        <rFont val="Times New Roman"/>
        <charset val="134"/>
      </rPr>
      <t>50m³</t>
    </r>
    <r>
      <rPr>
        <sz val="16"/>
        <rFont val="宋体"/>
        <charset val="134"/>
      </rPr>
      <t>玻璃钢饮用水罐以及配套观察井、水管网、供电管网等；小计投资</t>
    </r>
    <r>
      <rPr>
        <sz val="16"/>
        <rFont val="Times New Roman"/>
        <charset val="134"/>
      </rPr>
      <t>697</t>
    </r>
    <r>
      <rPr>
        <sz val="16"/>
        <rFont val="宋体"/>
        <charset val="134"/>
      </rPr>
      <t>万元。购买料塔</t>
    </r>
    <r>
      <rPr>
        <sz val="16"/>
        <rFont val="Times New Roman"/>
        <charset val="134"/>
      </rPr>
      <t>13</t>
    </r>
    <r>
      <rPr>
        <sz val="16"/>
        <rFont val="宋体"/>
        <charset val="134"/>
      </rPr>
      <t>台，超声波消毒喷雾器</t>
    </r>
    <r>
      <rPr>
        <sz val="16"/>
        <rFont val="Times New Roman"/>
        <charset val="134"/>
      </rPr>
      <t>1</t>
    </r>
    <r>
      <rPr>
        <sz val="16"/>
        <rFont val="宋体"/>
        <charset val="134"/>
      </rPr>
      <t>台，</t>
    </r>
    <r>
      <rPr>
        <sz val="16"/>
        <rFont val="Times New Roman"/>
        <charset val="134"/>
      </rPr>
      <t>2m</t>
    </r>
    <r>
      <rPr>
        <sz val="16"/>
        <rFont val="宋体"/>
        <charset val="134"/>
      </rPr>
      <t>轮式登高梯</t>
    </r>
    <r>
      <rPr>
        <sz val="16"/>
        <rFont val="Times New Roman"/>
        <charset val="134"/>
      </rPr>
      <t>6</t>
    </r>
    <r>
      <rPr>
        <sz val="16"/>
        <rFont val="宋体"/>
        <charset val="134"/>
      </rPr>
      <t>台，室外环境喷雾消毒车</t>
    </r>
    <r>
      <rPr>
        <sz val="16"/>
        <rFont val="Times New Roman"/>
        <charset val="134"/>
      </rPr>
      <t>1</t>
    </r>
    <r>
      <rPr>
        <sz val="16"/>
        <rFont val="宋体"/>
        <charset val="134"/>
      </rPr>
      <t>台，高压清洗机</t>
    </r>
    <r>
      <rPr>
        <sz val="16"/>
        <rFont val="Times New Roman"/>
        <charset val="134"/>
      </rPr>
      <t>3</t>
    </r>
    <r>
      <rPr>
        <sz val="16"/>
        <rFont val="宋体"/>
        <charset val="134"/>
      </rPr>
      <t>台，三轮翻斗车</t>
    </r>
    <r>
      <rPr>
        <sz val="16"/>
        <rFont val="Times New Roman"/>
        <charset val="134"/>
      </rPr>
      <t>1</t>
    </r>
    <r>
      <rPr>
        <sz val="16"/>
        <rFont val="宋体"/>
        <charset val="134"/>
      </rPr>
      <t>台，</t>
    </r>
    <r>
      <rPr>
        <sz val="16"/>
        <rFont val="Times New Roman"/>
        <charset val="134"/>
      </rPr>
      <t>30</t>
    </r>
    <r>
      <rPr>
        <sz val="16"/>
        <rFont val="宋体"/>
        <charset val="134"/>
      </rPr>
      <t>型铲车</t>
    </r>
    <r>
      <rPr>
        <sz val="16"/>
        <rFont val="Times New Roman"/>
        <charset val="134"/>
      </rPr>
      <t>1</t>
    </r>
    <r>
      <rPr>
        <sz val="16"/>
        <rFont val="宋体"/>
        <charset val="134"/>
      </rPr>
      <t>台，</t>
    </r>
    <r>
      <rPr>
        <sz val="16"/>
        <rFont val="Times New Roman"/>
        <charset val="134"/>
      </rPr>
      <t>3</t>
    </r>
    <r>
      <rPr>
        <sz val="16"/>
        <rFont val="宋体"/>
        <charset val="134"/>
      </rPr>
      <t>套棚圈鸡笼设备，其他设备</t>
    </r>
    <r>
      <rPr>
        <sz val="16"/>
        <rFont val="Times New Roman"/>
        <charset val="134"/>
      </rPr>
      <t>1</t>
    </r>
    <r>
      <rPr>
        <sz val="16"/>
        <rFont val="宋体"/>
        <charset val="134"/>
      </rPr>
      <t>套（锅炉等），小计投资</t>
    </r>
    <r>
      <rPr>
        <sz val="16"/>
        <rFont val="Times New Roman"/>
        <charset val="134"/>
      </rPr>
      <t>488</t>
    </r>
    <r>
      <rPr>
        <sz val="16"/>
        <rFont val="宋体"/>
        <charset val="134"/>
      </rPr>
      <t>万元。</t>
    </r>
  </si>
  <si>
    <r>
      <rPr>
        <sz val="16"/>
        <rFont val="宋体"/>
        <charset val="134"/>
      </rPr>
      <t>通过该项目的建设，实现养鸡规模化</t>
    </r>
    <r>
      <rPr>
        <sz val="16"/>
        <rFont val="Times New Roman"/>
        <charset val="134"/>
      </rPr>
      <t xml:space="preserve"> </t>
    </r>
    <r>
      <rPr>
        <sz val="16"/>
        <rFont val="宋体"/>
        <charset val="134"/>
      </rPr>
      <t>，生产能力大大提高，有效解放农户生产力。按照企业</t>
    </r>
    <r>
      <rPr>
        <sz val="16"/>
        <rFont val="Times New Roman"/>
        <charset val="134"/>
      </rPr>
      <t>+</t>
    </r>
    <r>
      <rPr>
        <sz val="16"/>
        <rFont val="宋体"/>
        <charset val="134"/>
      </rPr>
      <t>农户的发展模式，由企业代管，收益用于壮大村集体经济，预计吸纳务工人员</t>
    </r>
    <r>
      <rPr>
        <sz val="16"/>
        <rFont val="Times New Roman"/>
        <charset val="134"/>
      </rPr>
      <t>15</t>
    </r>
    <r>
      <rPr>
        <sz val="16"/>
        <rFont val="宋体"/>
        <charset val="134"/>
      </rPr>
      <t>人。</t>
    </r>
  </si>
  <si>
    <r>
      <rPr>
        <sz val="16"/>
        <rFont val="宋体"/>
        <charset val="134"/>
      </rPr>
      <t>通过企业</t>
    </r>
    <r>
      <rPr>
        <sz val="16"/>
        <rFont val="Times New Roman"/>
        <charset val="134"/>
      </rPr>
      <t>+</t>
    </r>
    <r>
      <rPr>
        <sz val="16"/>
        <rFont val="宋体"/>
        <charset val="134"/>
      </rPr>
      <t>农户的利益连接机制，带动养殖产业发展，带动农户就业增收，预计带动农户</t>
    </r>
    <r>
      <rPr>
        <sz val="16"/>
        <rFont val="Times New Roman"/>
        <charset val="134"/>
      </rPr>
      <t>15</t>
    </r>
    <r>
      <rPr>
        <sz val="16"/>
        <rFont val="宋体"/>
        <charset val="134"/>
      </rPr>
      <t>人就业。</t>
    </r>
  </si>
  <si>
    <t>AKT24-002-18</t>
  </si>
  <si>
    <r>
      <rPr>
        <sz val="16"/>
        <rFont val="宋体"/>
        <charset val="134"/>
      </rPr>
      <t>药浴池建设及维修项目</t>
    </r>
  </si>
  <si>
    <r>
      <rPr>
        <sz val="16"/>
        <rFont val="宋体"/>
        <charset val="134"/>
      </rPr>
      <t>皮拉勒乡依克其来村、塔孜勒克村、帕拉其村、苏鲁克村、琼巴什村、乌尊拉村、托格其村</t>
    </r>
  </si>
  <si>
    <r>
      <rPr>
        <sz val="16"/>
        <rFont val="宋体"/>
        <charset val="134"/>
      </rPr>
      <t>项目总投资</t>
    </r>
    <r>
      <rPr>
        <sz val="16"/>
        <rFont val="Times New Roman"/>
        <charset val="134"/>
      </rPr>
      <t>63</t>
    </r>
    <r>
      <rPr>
        <sz val="16"/>
        <rFont val="宋体"/>
        <charset val="134"/>
      </rPr>
      <t>万元。建设内容如下：</t>
    </r>
    <r>
      <rPr>
        <sz val="16"/>
        <rFont val="Times New Roman"/>
        <charset val="134"/>
      </rPr>
      <t xml:space="preserve">
</t>
    </r>
    <r>
      <rPr>
        <sz val="16"/>
        <rFont val="宋体"/>
        <charset val="134"/>
      </rPr>
      <t>（</t>
    </r>
    <r>
      <rPr>
        <sz val="16"/>
        <rFont val="Times New Roman"/>
        <charset val="134"/>
      </rPr>
      <t>1</t>
    </r>
    <r>
      <rPr>
        <sz val="16"/>
        <rFont val="宋体"/>
        <charset val="134"/>
      </rPr>
      <t>）新建药浴池</t>
    </r>
    <r>
      <rPr>
        <sz val="16"/>
        <rFont val="Times New Roman"/>
        <charset val="134"/>
      </rPr>
      <t>6</t>
    </r>
    <r>
      <rPr>
        <sz val="16"/>
        <rFont val="宋体"/>
        <charset val="134"/>
      </rPr>
      <t>座，消毒走廊长</t>
    </r>
    <r>
      <rPr>
        <sz val="16"/>
        <rFont val="Times New Roman"/>
        <charset val="134"/>
      </rPr>
      <t>11</t>
    </r>
    <r>
      <rPr>
        <sz val="16"/>
        <rFont val="宋体"/>
        <charset val="134"/>
      </rPr>
      <t>米，宽</t>
    </r>
    <r>
      <rPr>
        <sz val="16"/>
        <rFont val="Times New Roman"/>
        <charset val="134"/>
      </rPr>
      <t>0.6</t>
    </r>
    <r>
      <rPr>
        <sz val="16"/>
        <rFont val="宋体"/>
        <charset val="134"/>
      </rPr>
      <t>米，深</t>
    </r>
    <r>
      <rPr>
        <sz val="16"/>
        <rFont val="Times New Roman"/>
        <charset val="134"/>
      </rPr>
      <t>1.5</t>
    </r>
    <r>
      <rPr>
        <sz val="16"/>
        <rFont val="宋体"/>
        <charset val="134"/>
      </rPr>
      <t>米，走廊两边修占地</t>
    </r>
    <r>
      <rPr>
        <sz val="16"/>
        <rFont val="Times New Roman"/>
        <charset val="134"/>
      </rPr>
      <t>60</t>
    </r>
    <r>
      <rPr>
        <sz val="16"/>
        <rFont val="宋体"/>
        <charset val="134"/>
      </rPr>
      <t>平方米</t>
    </r>
    <r>
      <rPr>
        <sz val="16"/>
        <rFont val="Times New Roman"/>
        <charset val="134"/>
      </rPr>
      <t>(10</t>
    </r>
    <r>
      <rPr>
        <sz val="16"/>
        <rFont val="宋体"/>
        <charset val="134"/>
      </rPr>
      <t>米</t>
    </r>
    <r>
      <rPr>
        <sz val="16"/>
        <rFont val="Times New Roman"/>
        <charset val="134"/>
      </rPr>
      <t>X6</t>
    </r>
    <r>
      <rPr>
        <sz val="16"/>
        <rFont val="宋体"/>
        <charset val="134"/>
      </rPr>
      <t>米</t>
    </r>
    <r>
      <rPr>
        <sz val="16"/>
        <rFont val="Times New Roman"/>
        <charset val="134"/>
      </rPr>
      <t>)</t>
    </r>
    <r>
      <rPr>
        <sz val="16"/>
        <rFont val="宋体"/>
        <charset val="134"/>
      </rPr>
      <t>，高</t>
    </r>
    <r>
      <rPr>
        <sz val="16"/>
        <rFont val="Times New Roman"/>
        <charset val="134"/>
      </rPr>
      <t>1.2</t>
    </r>
    <r>
      <rPr>
        <sz val="16"/>
        <rFont val="宋体"/>
        <charset val="134"/>
      </rPr>
      <t>米钢管围栏，每座</t>
    </r>
    <r>
      <rPr>
        <sz val="16"/>
        <rFont val="Times New Roman"/>
        <charset val="134"/>
      </rPr>
      <t>10</t>
    </r>
    <r>
      <rPr>
        <sz val="16"/>
        <rFont val="宋体"/>
        <charset val="134"/>
      </rPr>
      <t>万元、合计投资</t>
    </r>
    <r>
      <rPr>
        <sz val="16"/>
        <rFont val="Times New Roman"/>
        <charset val="134"/>
      </rPr>
      <t>60</t>
    </r>
    <r>
      <rPr>
        <sz val="16"/>
        <rFont val="宋体"/>
        <charset val="134"/>
      </rPr>
      <t>万元；其中：依克其来村</t>
    </r>
    <r>
      <rPr>
        <sz val="16"/>
        <rFont val="Times New Roman"/>
        <charset val="134"/>
      </rPr>
      <t>1</t>
    </r>
    <r>
      <rPr>
        <sz val="16"/>
        <rFont val="宋体"/>
        <charset val="134"/>
      </rPr>
      <t>座、塔孜勒克村</t>
    </r>
    <r>
      <rPr>
        <sz val="16"/>
        <rFont val="Times New Roman"/>
        <charset val="134"/>
      </rPr>
      <t>1</t>
    </r>
    <r>
      <rPr>
        <sz val="16"/>
        <rFont val="宋体"/>
        <charset val="134"/>
      </rPr>
      <t>座、帕拉其村</t>
    </r>
    <r>
      <rPr>
        <sz val="16"/>
        <rFont val="Times New Roman"/>
        <charset val="134"/>
      </rPr>
      <t>1</t>
    </r>
    <r>
      <rPr>
        <sz val="16"/>
        <rFont val="宋体"/>
        <charset val="134"/>
      </rPr>
      <t>座、琼巴什村</t>
    </r>
    <r>
      <rPr>
        <sz val="16"/>
        <rFont val="Times New Roman"/>
        <charset val="134"/>
      </rPr>
      <t>1</t>
    </r>
    <r>
      <rPr>
        <sz val="16"/>
        <rFont val="宋体"/>
        <charset val="134"/>
      </rPr>
      <t>座、乌尊拉村</t>
    </r>
    <r>
      <rPr>
        <sz val="16"/>
        <rFont val="Times New Roman"/>
        <charset val="134"/>
      </rPr>
      <t>1</t>
    </r>
    <r>
      <rPr>
        <sz val="16"/>
        <rFont val="宋体"/>
        <charset val="134"/>
      </rPr>
      <t>座、托格其村</t>
    </r>
    <r>
      <rPr>
        <sz val="16"/>
        <rFont val="Times New Roman"/>
        <charset val="134"/>
      </rPr>
      <t>1</t>
    </r>
    <r>
      <rPr>
        <sz val="16"/>
        <rFont val="宋体"/>
        <charset val="134"/>
      </rPr>
      <t>座；</t>
    </r>
    <r>
      <rPr>
        <sz val="16"/>
        <rFont val="Times New Roman"/>
        <charset val="134"/>
      </rPr>
      <t xml:space="preserve">
</t>
    </r>
    <r>
      <rPr>
        <sz val="16"/>
        <rFont val="宋体"/>
        <charset val="134"/>
      </rPr>
      <t>（</t>
    </r>
    <r>
      <rPr>
        <sz val="16"/>
        <rFont val="Times New Roman"/>
        <charset val="134"/>
      </rPr>
      <t>2</t>
    </r>
    <r>
      <rPr>
        <sz val="16"/>
        <rFont val="宋体"/>
        <charset val="134"/>
      </rPr>
      <t>）苏鲁克村原有药浴池加固维修、主要维修药浴池墙面、围栏、地面硬化、水渠等，合计投资</t>
    </r>
    <r>
      <rPr>
        <sz val="16"/>
        <rFont val="Times New Roman"/>
        <charset val="134"/>
      </rPr>
      <t>3</t>
    </r>
    <r>
      <rPr>
        <sz val="16"/>
        <rFont val="宋体"/>
        <charset val="134"/>
      </rPr>
      <t>万元。</t>
    </r>
  </si>
  <si>
    <r>
      <rPr>
        <sz val="16"/>
        <rFont val="宋体"/>
        <charset val="134"/>
      </rPr>
      <t>该项目药浴池建设完成投入使用后，可有效减少因羊出现羊疥藓病癣及其他外寄生虫病导致的死亡造成的经济损失情况，按照</t>
    </r>
    <r>
      <rPr>
        <sz val="16"/>
        <rFont val="Times New Roman"/>
        <charset val="134"/>
      </rPr>
      <t>3%</t>
    </r>
    <r>
      <rPr>
        <sz val="16"/>
        <rFont val="宋体"/>
        <charset val="134"/>
      </rPr>
      <t>死亡率计算，皮拉勒乡涉及</t>
    </r>
    <r>
      <rPr>
        <sz val="16"/>
        <rFont val="Times New Roman"/>
        <charset val="134"/>
      </rPr>
      <t>7</t>
    </r>
    <r>
      <rPr>
        <sz val="16"/>
        <rFont val="宋体"/>
        <charset val="134"/>
      </rPr>
      <t>各村</t>
    </r>
    <r>
      <rPr>
        <sz val="16"/>
        <rFont val="Times New Roman"/>
        <charset val="134"/>
      </rPr>
      <t>2023</t>
    </r>
    <r>
      <rPr>
        <sz val="16"/>
        <rFont val="宋体"/>
        <charset val="134"/>
      </rPr>
      <t>年末存栏羊数量预计有</t>
    </r>
    <r>
      <rPr>
        <sz val="16"/>
        <rFont val="Times New Roman"/>
        <charset val="134"/>
      </rPr>
      <t>31745</t>
    </r>
    <r>
      <rPr>
        <sz val="16"/>
        <rFont val="宋体"/>
        <charset val="134"/>
      </rPr>
      <t>只，每只羊按照</t>
    </r>
    <r>
      <rPr>
        <sz val="16"/>
        <rFont val="Times New Roman"/>
        <charset val="134"/>
      </rPr>
      <t>1000</t>
    </r>
    <r>
      <rPr>
        <sz val="16"/>
        <rFont val="宋体"/>
        <charset val="134"/>
      </rPr>
      <t>元计算，预计可以减少</t>
    </r>
    <r>
      <rPr>
        <sz val="16"/>
        <rFont val="Times New Roman"/>
        <charset val="134"/>
      </rPr>
      <t>95.235</t>
    </r>
    <r>
      <rPr>
        <sz val="16"/>
        <rFont val="宋体"/>
        <charset val="134"/>
      </rPr>
      <t>万元的损失。</t>
    </r>
  </si>
  <si>
    <r>
      <rPr>
        <sz val="16"/>
        <rFont val="宋体"/>
        <charset val="134"/>
      </rPr>
      <t>本项目以皮拉勒乡畜牧站及各村免费为农民所养牲畜进行服务，产权归村集体所有。增强牲畜体质，促进养殖户增收。涉及</t>
    </r>
    <r>
      <rPr>
        <sz val="16"/>
        <rFont val="Times New Roman"/>
        <charset val="134"/>
      </rPr>
      <t>7</t>
    </r>
    <r>
      <rPr>
        <sz val="16"/>
        <rFont val="宋体"/>
        <charset val="134"/>
      </rPr>
      <t>各村</t>
    </r>
    <r>
      <rPr>
        <sz val="16"/>
        <rFont val="Times New Roman"/>
        <charset val="134"/>
      </rPr>
      <t>3565</t>
    </r>
    <r>
      <rPr>
        <sz val="16"/>
        <rFont val="宋体"/>
        <charset val="134"/>
      </rPr>
      <t>户</t>
    </r>
    <r>
      <rPr>
        <sz val="16"/>
        <rFont val="Times New Roman"/>
        <charset val="134"/>
      </rPr>
      <t>14861</t>
    </r>
    <r>
      <rPr>
        <sz val="16"/>
        <rFont val="宋体"/>
        <charset val="134"/>
      </rPr>
      <t>人农户收益。</t>
    </r>
  </si>
  <si>
    <t>AKT24-002-19</t>
  </si>
  <si>
    <r>
      <rPr>
        <sz val="16"/>
        <rFont val="宋体"/>
        <charset val="134"/>
      </rPr>
      <t>药浴池及防疫栏建设项目</t>
    </r>
  </si>
  <si>
    <r>
      <rPr>
        <sz val="16"/>
        <rFont val="宋体"/>
        <charset val="134"/>
      </rPr>
      <t>木吉乡木吉村、布拉克村、昆提别斯村、琼让村</t>
    </r>
  </si>
  <si>
    <r>
      <rPr>
        <sz val="16"/>
        <rFont val="Times New Roman"/>
        <charset val="134"/>
      </rPr>
      <t>2024</t>
    </r>
    <r>
      <rPr>
        <sz val="16"/>
        <rFont val="宋体"/>
        <charset val="134"/>
      </rPr>
      <t>年</t>
    </r>
    <r>
      <rPr>
        <sz val="16"/>
        <rFont val="Times New Roman"/>
        <charset val="134"/>
      </rPr>
      <t>4</t>
    </r>
    <r>
      <rPr>
        <sz val="16"/>
        <rFont val="宋体"/>
        <charset val="134"/>
      </rPr>
      <t>月</t>
    </r>
    <r>
      <rPr>
        <sz val="16"/>
        <rFont val="Times New Roman"/>
        <charset val="134"/>
      </rPr>
      <t>-2024</t>
    </r>
    <r>
      <rPr>
        <sz val="16"/>
        <rFont val="宋体"/>
        <charset val="134"/>
      </rPr>
      <t>年</t>
    </r>
    <r>
      <rPr>
        <sz val="16"/>
        <rFont val="Times New Roman"/>
        <charset val="134"/>
      </rPr>
      <t>11</t>
    </r>
    <r>
      <rPr>
        <sz val="16"/>
        <rFont val="宋体"/>
        <charset val="134"/>
      </rPr>
      <t>月</t>
    </r>
  </si>
  <si>
    <r>
      <rPr>
        <sz val="16"/>
        <rFont val="宋体"/>
        <charset val="134"/>
      </rPr>
      <t>新建药浴池及防疫栏，药浴池</t>
    </r>
    <r>
      <rPr>
        <sz val="16"/>
        <rFont val="Times New Roman"/>
        <charset val="134"/>
      </rPr>
      <t>2</t>
    </r>
    <r>
      <rPr>
        <sz val="16"/>
        <rFont val="宋体"/>
        <charset val="134"/>
      </rPr>
      <t>座，每座</t>
    </r>
    <r>
      <rPr>
        <sz val="16"/>
        <rFont val="Times New Roman"/>
        <charset val="134"/>
      </rPr>
      <t>400</t>
    </r>
    <r>
      <rPr>
        <sz val="16"/>
        <rFont val="宋体"/>
        <charset val="134"/>
      </rPr>
      <t>㎡，计划投资</t>
    </r>
    <r>
      <rPr>
        <sz val="16"/>
        <rFont val="Times New Roman"/>
        <charset val="134"/>
      </rPr>
      <t>60</t>
    </r>
    <r>
      <rPr>
        <sz val="16"/>
        <rFont val="宋体"/>
        <charset val="134"/>
      </rPr>
      <t>万元，采购移动式药浴池</t>
    </r>
    <r>
      <rPr>
        <sz val="16"/>
        <rFont val="Times New Roman"/>
        <charset val="134"/>
      </rPr>
      <t>2</t>
    </r>
    <r>
      <rPr>
        <sz val="16"/>
        <rFont val="宋体"/>
        <charset val="134"/>
      </rPr>
      <t>座，配套拖拉机</t>
    </r>
    <r>
      <rPr>
        <sz val="16"/>
        <rFont val="Times New Roman"/>
        <charset val="134"/>
      </rPr>
      <t>2</t>
    </r>
    <r>
      <rPr>
        <sz val="16"/>
        <rFont val="宋体"/>
        <charset val="134"/>
      </rPr>
      <t>辆，计划投资</t>
    </r>
    <r>
      <rPr>
        <sz val="16"/>
        <rFont val="Times New Roman"/>
        <charset val="134"/>
      </rPr>
      <t>60</t>
    </r>
    <r>
      <rPr>
        <sz val="16"/>
        <rFont val="宋体"/>
        <charset val="134"/>
      </rPr>
      <t>万元，防疫栏</t>
    </r>
    <r>
      <rPr>
        <sz val="16"/>
        <rFont val="Times New Roman"/>
        <charset val="134"/>
      </rPr>
      <t>20</t>
    </r>
    <r>
      <rPr>
        <sz val="16"/>
        <rFont val="宋体"/>
        <charset val="134"/>
      </rPr>
      <t>个，每个</t>
    </r>
    <r>
      <rPr>
        <sz val="16"/>
        <rFont val="Times New Roman"/>
        <charset val="134"/>
      </rPr>
      <t>500</t>
    </r>
    <r>
      <rPr>
        <sz val="16"/>
        <rFont val="宋体"/>
        <charset val="134"/>
      </rPr>
      <t>㎡，每个</t>
    </r>
    <r>
      <rPr>
        <sz val="16"/>
        <rFont val="Times New Roman"/>
        <charset val="134"/>
      </rPr>
      <t>20</t>
    </r>
    <r>
      <rPr>
        <sz val="16"/>
        <rFont val="宋体"/>
        <charset val="134"/>
      </rPr>
      <t>万元，总投资</t>
    </r>
    <r>
      <rPr>
        <sz val="16"/>
        <rFont val="Times New Roman"/>
        <charset val="134"/>
      </rPr>
      <t>520</t>
    </r>
    <r>
      <rPr>
        <sz val="16"/>
        <rFont val="宋体"/>
        <charset val="134"/>
      </rPr>
      <t>万元。其中：昆提别斯村移动式药浴池</t>
    </r>
    <r>
      <rPr>
        <sz val="16"/>
        <rFont val="Times New Roman"/>
        <charset val="134"/>
      </rPr>
      <t>1</t>
    </r>
    <r>
      <rPr>
        <sz val="16"/>
        <rFont val="宋体"/>
        <charset val="134"/>
      </rPr>
      <t>座，配套拖拉机</t>
    </r>
    <r>
      <rPr>
        <sz val="16"/>
        <rFont val="Times New Roman"/>
        <charset val="134"/>
      </rPr>
      <t>1</t>
    </r>
    <r>
      <rPr>
        <sz val="16"/>
        <rFont val="宋体"/>
        <charset val="134"/>
      </rPr>
      <t>辆，防疫栏</t>
    </r>
    <r>
      <rPr>
        <sz val="16"/>
        <rFont val="Times New Roman"/>
        <charset val="134"/>
      </rPr>
      <t>5</t>
    </r>
    <r>
      <rPr>
        <sz val="16"/>
        <rFont val="宋体"/>
        <charset val="134"/>
      </rPr>
      <t>个；木吉村移动式药浴池</t>
    </r>
    <r>
      <rPr>
        <sz val="16"/>
        <rFont val="Times New Roman"/>
        <charset val="134"/>
      </rPr>
      <t>1</t>
    </r>
    <r>
      <rPr>
        <sz val="16"/>
        <rFont val="宋体"/>
        <charset val="134"/>
      </rPr>
      <t>座，配套拖拉机</t>
    </r>
    <r>
      <rPr>
        <sz val="16"/>
        <rFont val="Times New Roman"/>
        <charset val="134"/>
      </rPr>
      <t>1</t>
    </r>
    <r>
      <rPr>
        <sz val="16"/>
        <rFont val="宋体"/>
        <charset val="134"/>
      </rPr>
      <t>辆，防疫栏</t>
    </r>
    <r>
      <rPr>
        <sz val="16"/>
        <rFont val="Times New Roman"/>
        <charset val="134"/>
      </rPr>
      <t>6</t>
    </r>
    <r>
      <rPr>
        <sz val="16"/>
        <rFont val="宋体"/>
        <charset val="134"/>
      </rPr>
      <t>个；琼让村药浴池</t>
    </r>
    <r>
      <rPr>
        <sz val="16"/>
        <rFont val="Times New Roman"/>
        <charset val="134"/>
      </rPr>
      <t>1</t>
    </r>
    <r>
      <rPr>
        <sz val="16"/>
        <rFont val="宋体"/>
        <charset val="134"/>
      </rPr>
      <t>个，防疫栏</t>
    </r>
    <r>
      <rPr>
        <sz val="16"/>
        <rFont val="Times New Roman"/>
        <charset val="134"/>
      </rPr>
      <t>4</t>
    </r>
    <r>
      <rPr>
        <sz val="16"/>
        <rFont val="宋体"/>
        <charset val="134"/>
      </rPr>
      <t>个；、布拉克村药浴池</t>
    </r>
    <r>
      <rPr>
        <sz val="16"/>
        <rFont val="Times New Roman"/>
        <charset val="134"/>
      </rPr>
      <t>1</t>
    </r>
    <r>
      <rPr>
        <sz val="16"/>
        <rFont val="宋体"/>
        <charset val="134"/>
      </rPr>
      <t>个，防疫栏</t>
    </r>
    <r>
      <rPr>
        <sz val="16"/>
        <rFont val="Times New Roman"/>
        <charset val="134"/>
      </rPr>
      <t>5</t>
    </r>
    <r>
      <rPr>
        <sz val="16"/>
        <rFont val="宋体"/>
        <charset val="134"/>
      </rPr>
      <t>个；资产归村集体所有。</t>
    </r>
  </si>
  <si>
    <r>
      <rPr>
        <sz val="16"/>
        <rFont val="宋体"/>
        <charset val="134"/>
      </rPr>
      <t>木吉乡</t>
    </r>
  </si>
  <si>
    <r>
      <rPr>
        <sz val="16"/>
        <rFont val="宋体"/>
        <charset val="134"/>
      </rPr>
      <t>阿布都加帕尔</t>
    </r>
    <r>
      <rPr>
        <sz val="16"/>
        <rFont val="Times New Roman"/>
        <charset val="134"/>
      </rPr>
      <t>·</t>
    </r>
    <r>
      <rPr>
        <sz val="16"/>
        <rFont val="宋体"/>
        <charset val="134"/>
      </rPr>
      <t>买买提</t>
    </r>
  </si>
  <si>
    <r>
      <rPr>
        <sz val="16"/>
        <rFont val="宋体"/>
        <charset val="134"/>
      </rPr>
      <t>通过项目实施，立足发挥地域资源优势，对于畜牧产业科学发展、科学定位有不可忽视的作用。此项目的建成，可以有效预防、减少了各类疾病的传播，带动牧民发展畜牧业，为牧民畜牧养殖提供防疫保障，提高牧民收入水平，是促进社会稳定、经济发展和牧民增收的需要，为巩固脱贫攻坚项目成果和形成畜牧产业链打下坚实基础。</t>
    </r>
  </si>
  <si>
    <r>
      <rPr>
        <sz val="16"/>
        <rFont val="宋体"/>
        <charset val="134"/>
      </rPr>
      <t>项目建成后，完善畜牧产业发展疫病防治基础设施保障，提高农牧农群众在牲畜疫病防疫能力，提升农牧民群众科学管理水平，减少牲畜疫病发生率，增加农牧民经济收入，更好促进畜牧业长期稳定发展，提升整体养殖效益。</t>
    </r>
  </si>
  <si>
    <t>AKT24-002-20</t>
  </si>
  <si>
    <r>
      <rPr>
        <sz val="16"/>
        <rFont val="宋体"/>
        <charset val="134"/>
      </rPr>
      <t>防疫设施建设项目</t>
    </r>
  </si>
  <si>
    <r>
      <rPr>
        <sz val="16"/>
        <rFont val="宋体"/>
        <charset val="134"/>
      </rPr>
      <t>恰尔隆镇牧区麻扎窝孜村、托依鲁布隆村、喀依孜村、吉郎德村、巴勒达灵窝孜村；克孜勒陶镇红新村；恰尔隆镇麻扎窝孜村、喀依孜村、吉郎德村、巴勒达灵窝孜村</t>
    </r>
  </si>
  <si>
    <r>
      <rPr>
        <sz val="16"/>
        <rFont val="Times New Roman"/>
        <charset val="134"/>
      </rPr>
      <t>1.</t>
    </r>
    <r>
      <rPr>
        <sz val="16"/>
        <rFont val="宋体"/>
        <charset val="134"/>
      </rPr>
      <t>在恰尔隆镇牧区建设</t>
    </r>
    <r>
      <rPr>
        <sz val="16"/>
        <rFont val="Times New Roman"/>
        <charset val="134"/>
      </rPr>
      <t>5</t>
    </r>
    <r>
      <rPr>
        <sz val="16"/>
        <rFont val="宋体"/>
        <charset val="134"/>
      </rPr>
      <t>座用于羊药浴的药浴池。其中：托依鲁布隆村新建药浴池</t>
    </r>
    <r>
      <rPr>
        <sz val="16"/>
        <rFont val="Times New Roman"/>
        <charset val="134"/>
      </rPr>
      <t>2</t>
    </r>
    <r>
      <rPr>
        <sz val="16"/>
        <rFont val="宋体"/>
        <charset val="134"/>
      </rPr>
      <t>座（木扎灵和布如木萨丽</t>
    </r>
    <r>
      <rPr>
        <sz val="16"/>
        <rFont val="Times New Roman"/>
        <charset val="134"/>
      </rPr>
      <t>2</t>
    </r>
    <r>
      <rPr>
        <sz val="16"/>
        <rFont val="宋体"/>
        <charset val="134"/>
      </rPr>
      <t>个草场各建设</t>
    </r>
    <r>
      <rPr>
        <sz val="16"/>
        <rFont val="Times New Roman"/>
        <charset val="134"/>
      </rPr>
      <t>1</t>
    </r>
    <r>
      <rPr>
        <sz val="16"/>
        <rFont val="宋体"/>
        <charset val="134"/>
      </rPr>
      <t>座）；巴勒达灵窝孜村新建药浴池</t>
    </r>
    <r>
      <rPr>
        <sz val="16"/>
        <rFont val="Times New Roman"/>
        <charset val="134"/>
      </rPr>
      <t>1</t>
    </r>
    <r>
      <rPr>
        <sz val="16"/>
        <rFont val="宋体"/>
        <charset val="134"/>
      </rPr>
      <t>座；喀依孜村新建药浴池</t>
    </r>
    <r>
      <rPr>
        <sz val="16"/>
        <rFont val="Times New Roman"/>
        <charset val="134"/>
      </rPr>
      <t>2</t>
    </r>
    <r>
      <rPr>
        <sz val="16"/>
        <rFont val="宋体"/>
        <charset val="134"/>
      </rPr>
      <t>座（结提木苏和加西劳孜两个牧点各建设</t>
    </r>
    <r>
      <rPr>
        <sz val="16"/>
        <rFont val="Times New Roman"/>
        <charset val="134"/>
      </rPr>
      <t>1</t>
    </r>
    <r>
      <rPr>
        <sz val="16"/>
        <rFont val="宋体"/>
        <charset val="134"/>
      </rPr>
      <t>座），每座消毒走廊长</t>
    </r>
    <r>
      <rPr>
        <sz val="16"/>
        <rFont val="Times New Roman"/>
        <charset val="134"/>
      </rPr>
      <t>15</t>
    </r>
    <r>
      <rPr>
        <sz val="16"/>
        <rFont val="宋体"/>
        <charset val="134"/>
      </rPr>
      <t>米，宽</t>
    </r>
    <r>
      <rPr>
        <sz val="16"/>
        <rFont val="Times New Roman"/>
        <charset val="134"/>
      </rPr>
      <t>0.8</t>
    </r>
    <r>
      <rPr>
        <sz val="16"/>
        <rFont val="宋体"/>
        <charset val="134"/>
      </rPr>
      <t>米，深</t>
    </r>
    <r>
      <rPr>
        <sz val="16"/>
        <rFont val="Times New Roman"/>
        <charset val="134"/>
      </rPr>
      <t>1.5</t>
    </r>
    <r>
      <rPr>
        <sz val="16"/>
        <rFont val="宋体"/>
        <charset val="134"/>
      </rPr>
      <t>米，走廊两边修占地</t>
    </r>
    <r>
      <rPr>
        <sz val="16"/>
        <rFont val="Times New Roman"/>
        <charset val="134"/>
      </rPr>
      <t>60</t>
    </r>
    <r>
      <rPr>
        <sz val="16"/>
        <rFont val="宋体"/>
        <charset val="134"/>
      </rPr>
      <t>平方米</t>
    </r>
    <r>
      <rPr>
        <sz val="16"/>
        <rFont val="Times New Roman"/>
        <charset val="134"/>
      </rPr>
      <t>(10</t>
    </r>
    <r>
      <rPr>
        <sz val="16"/>
        <rFont val="宋体"/>
        <charset val="134"/>
      </rPr>
      <t>米</t>
    </r>
    <r>
      <rPr>
        <sz val="16"/>
        <rFont val="Times New Roman"/>
        <charset val="134"/>
      </rPr>
      <t>X6</t>
    </r>
    <r>
      <rPr>
        <sz val="16"/>
        <rFont val="宋体"/>
        <charset val="134"/>
      </rPr>
      <t>米</t>
    </r>
    <r>
      <rPr>
        <sz val="16"/>
        <rFont val="Times New Roman"/>
        <charset val="134"/>
      </rPr>
      <t>)</t>
    </r>
    <r>
      <rPr>
        <sz val="16"/>
        <rFont val="宋体"/>
        <charset val="134"/>
      </rPr>
      <t>，高</t>
    </r>
    <r>
      <rPr>
        <sz val="16"/>
        <rFont val="Times New Roman"/>
        <charset val="134"/>
      </rPr>
      <t>1.2</t>
    </r>
    <r>
      <rPr>
        <sz val="16"/>
        <rFont val="宋体"/>
        <charset val="134"/>
      </rPr>
      <t>米钢管围栏，每座建设需</t>
    </r>
    <r>
      <rPr>
        <sz val="16"/>
        <rFont val="Times New Roman"/>
        <charset val="134"/>
      </rPr>
      <t>15</t>
    </r>
    <r>
      <rPr>
        <sz val="16"/>
        <rFont val="宋体"/>
        <charset val="134"/>
      </rPr>
      <t>万元，共计划投入资金</t>
    </r>
    <r>
      <rPr>
        <sz val="16"/>
        <rFont val="Times New Roman"/>
        <charset val="134"/>
      </rPr>
      <t>75</t>
    </r>
    <r>
      <rPr>
        <sz val="16"/>
        <rFont val="宋体"/>
        <charset val="134"/>
      </rPr>
      <t>万元。</t>
    </r>
    <r>
      <rPr>
        <sz val="16"/>
        <rFont val="Times New Roman"/>
        <charset val="134"/>
      </rPr>
      <t xml:space="preserve">
2.</t>
    </r>
    <r>
      <rPr>
        <sz val="16"/>
        <rFont val="宋体"/>
        <charset val="134"/>
      </rPr>
      <t>在红新村建设</t>
    </r>
    <r>
      <rPr>
        <sz val="16"/>
        <rFont val="Times New Roman"/>
        <charset val="134"/>
      </rPr>
      <t>3</t>
    </r>
    <r>
      <rPr>
        <sz val="16"/>
        <rFont val="宋体"/>
        <charset val="134"/>
      </rPr>
      <t>座</t>
    </r>
    <r>
      <rPr>
        <sz val="16"/>
        <rFont val="Times New Roman"/>
        <charset val="134"/>
      </rPr>
      <t>500</t>
    </r>
    <r>
      <rPr>
        <sz val="16"/>
        <rFont val="宋体"/>
        <charset val="134"/>
      </rPr>
      <t>㎡的防疫栏（其中</t>
    </r>
    <r>
      <rPr>
        <sz val="16"/>
        <rFont val="Times New Roman"/>
        <charset val="134"/>
      </rPr>
      <t>1</t>
    </r>
    <r>
      <rPr>
        <sz val="16"/>
        <rFont val="宋体"/>
        <charset val="134"/>
      </rPr>
      <t>小队</t>
    </r>
    <r>
      <rPr>
        <sz val="16"/>
        <rFont val="Times New Roman"/>
        <charset val="134"/>
      </rPr>
      <t>1</t>
    </r>
    <r>
      <rPr>
        <sz val="16"/>
        <rFont val="宋体"/>
        <charset val="134"/>
      </rPr>
      <t>座、</t>
    </r>
    <r>
      <rPr>
        <sz val="16"/>
        <rFont val="Times New Roman"/>
        <charset val="134"/>
      </rPr>
      <t>3</t>
    </r>
    <r>
      <rPr>
        <sz val="16"/>
        <rFont val="宋体"/>
        <charset val="134"/>
      </rPr>
      <t>小队</t>
    </r>
    <r>
      <rPr>
        <sz val="16"/>
        <rFont val="Times New Roman"/>
        <charset val="134"/>
      </rPr>
      <t>1</t>
    </r>
    <r>
      <rPr>
        <sz val="16"/>
        <rFont val="宋体"/>
        <charset val="134"/>
      </rPr>
      <t>座，老村委会</t>
    </r>
    <r>
      <rPr>
        <sz val="16"/>
        <rFont val="Times New Roman"/>
        <charset val="134"/>
      </rPr>
      <t>1</t>
    </r>
    <r>
      <rPr>
        <sz val="16"/>
        <rFont val="宋体"/>
        <charset val="134"/>
      </rPr>
      <t>座），每座</t>
    </r>
    <r>
      <rPr>
        <sz val="16"/>
        <rFont val="Times New Roman"/>
        <charset val="134"/>
      </rPr>
      <t>15</t>
    </r>
    <r>
      <rPr>
        <sz val="16"/>
        <rFont val="宋体"/>
        <charset val="134"/>
      </rPr>
      <t>万元，共计</t>
    </r>
    <r>
      <rPr>
        <sz val="16"/>
        <rFont val="Times New Roman"/>
        <charset val="134"/>
      </rPr>
      <t>45</t>
    </r>
    <r>
      <rPr>
        <sz val="16"/>
        <rFont val="宋体"/>
        <charset val="134"/>
      </rPr>
      <t>万元。</t>
    </r>
    <r>
      <rPr>
        <sz val="16"/>
        <rFont val="Times New Roman"/>
        <charset val="134"/>
      </rPr>
      <t xml:space="preserve">
3.</t>
    </r>
    <r>
      <rPr>
        <sz val="16"/>
        <rFont val="宋体"/>
        <charset val="134"/>
      </rPr>
      <t>在恰尔隆镇牧区建设</t>
    </r>
    <r>
      <rPr>
        <sz val="16"/>
        <rFont val="Times New Roman"/>
        <charset val="134"/>
      </rPr>
      <t>11</t>
    </r>
    <r>
      <rPr>
        <sz val="16"/>
        <rFont val="宋体"/>
        <charset val="134"/>
      </rPr>
      <t>座防疫栏。其中：麻扎窝孜村、喀依孜村、吉郎德村、巴勒达灵窝孜村山上放牧点各建</t>
    </r>
    <r>
      <rPr>
        <sz val="16"/>
        <rFont val="Times New Roman"/>
        <charset val="134"/>
      </rPr>
      <t>2</t>
    </r>
    <r>
      <rPr>
        <sz val="16"/>
        <rFont val="宋体"/>
        <charset val="134"/>
      </rPr>
      <t>座防疫栏，托依布隆村</t>
    </r>
    <r>
      <rPr>
        <sz val="16"/>
        <rFont val="Times New Roman"/>
        <charset val="134"/>
      </rPr>
      <t>3</t>
    </r>
    <r>
      <rPr>
        <sz val="16"/>
        <rFont val="宋体"/>
        <charset val="134"/>
      </rPr>
      <t>座防疫栏，每座</t>
    </r>
    <r>
      <rPr>
        <sz val="16"/>
        <rFont val="Times New Roman"/>
        <charset val="134"/>
      </rPr>
      <t>500</t>
    </r>
    <r>
      <rPr>
        <sz val="16"/>
        <rFont val="宋体"/>
        <charset val="134"/>
      </rPr>
      <t>平方米，每座计划投资</t>
    </r>
    <r>
      <rPr>
        <sz val="16"/>
        <rFont val="Times New Roman"/>
        <charset val="134"/>
      </rPr>
      <t>15</t>
    </r>
    <r>
      <rPr>
        <sz val="16"/>
        <rFont val="宋体"/>
        <charset val="134"/>
      </rPr>
      <t>万元，计划投入资金</t>
    </r>
    <r>
      <rPr>
        <sz val="16"/>
        <rFont val="Times New Roman"/>
        <charset val="134"/>
      </rPr>
      <t>165</t>
    </r>
    <r>
      <rPr>
        <sz val="16"/>
        <rFont val="宋体"/>
        <charset val="134"/>
      </rPr>
      <t>万元。</t>
    </r>
  </si>
  <si>
    <r>
      <rPr>
        <sz val="16"/>
        <rFont val="宋体"/>
        <charset val="134"/>
      </rPr>
      <t>恰尔隆镇、克孜勒陶镇</t>
    </r>
  </si>
  <si>
    <r>
      <rPr>
        <sz val="16"/>
        <rFont val="宋体"/>
        <charset val="134"/>
      </rPr>
      <t>阿斯亚</t>
    </r>
    <r>
      <rPr>
        <sz val="16"/>
        <rFont val="Times New Roman"/>
        <charset val="134"/>
      </rPr>
      <t>·</t>
    </r>
    <r>
      <rPr>
        <sz val="16"/>
        <rFont val="宋体"/>
        <charset val="134"/>
      </rPr>
      <t>吐尔逊、阿不来提</t>
    </r>
    <r>
      <rPr>
        <sz val="16"/>
        <rFont val="Times New Roman"/>
        <charset val="134"/>
      </rPr>
      <t>·</t>
    </r>
    <r>
      <rPr>
        <sz val="16"/>
        <rFont val="宋体"/>
        <charset val="134"/>
      </rPr>
      <t>塞买尔</t>
    </r>
  </si>
  <si>
    <r>
      <rPr>
        <sz val="16"/>
        <rFont val="宋体"/>
        <charset val="134"/>
      </rPr>
      <t>通过项目实施能消灭牲畜体外的寄生虫和预防疥癣病，起到杀菌消毒的作用，有益于牲畜的生长发育，能够更好的促进各村畜牧养殖业的发展；依托畜牧产业壮大的优势，计划新建防疫栏，预期可为牧民户的牲畜进行</t>
    </r>
    <r>
      <rPr>
        <sz val="16"/>
        <rFont val="Times New Roman"/>
        <charset val="134"/>
      </rPr>
      <t>“</t>
    </r>
    <r>
      <rPr>
        <sz val="16"/>
        <rFont val="宋体"/>
        <charset val="134"/>
      </rPr>
      <t>春秋</t>
    </r>
    <r>
      <rPr>
        <sz val="16"/>
        <rFont val="Times New Roman"/>
        <charset val="134"/>
      </rPr>
      <t>”2</t>
    </r>
    <r>
      <rPr>
        <sz val="16"/>
        <rFont val="宋体"/>
        <charset val="134"/>
      </rPr>
      <t>次防疫疫苗接种，有效防止疫病发生、提高存活率，减少损失，可有效巩固群众增收，稳固发展畜禽产业，助力脱贫攻坚巩固提升和乡村振兴的有效衔接。</t>
    </r>
  </si>
  <si>
    <r>
      <rPr>
        <sz val="16"/>
        <rFont val="宋体"/>
        <charset val="134"/>
      </rPr>
      <t>完善畜牧产业发展疫病防治基础设施保障，提高农牧农群众在牲畜疫病防疫能力，提升农牧民群众科学管理水平，减少牲畜疫病发生率，增加农牧民经济收入，更好促进畜牧业长期稳定发展，提升整体养殖效益。</t>
    </r>
  </si>
  <si>
    <t>AKT24-002-23</t>
  </si>
  <si>
    <r>
      <rPr>
        <sz val="16"/>
        <rFont val="宋体"/>
        <charset val="134"/>
      </rPr>
      <t>阿克陶县粪污资源化利用扩建项目</t>
    </r>
  </si>
  <si>
    <r>
      <rPr>
        <sz val="16"/>
        <rFont val="宋体"/>
        <charset val="134"/>
      </rPr>
      <t>恰尔隆镇其克尔铁热克村</t>
    </r>
  </si>
  <si>
    <r>
      <rPr>
        <sz val="16"/>
        <rFont val="Times New Roman"/>
        <charset val="134"/>
      </rPr>
      <t>2024</t>
    </r>
    <r>
      <rPr>
        <sz val="16"/>
        <rFont val="宋体"/>
        <charset val="134"/>
      </rPr>
      <t>年</t>
    </r>
    <r>
      <rPr>
        <sz val="16"/>
        <rFont val="Times New Roman"/>
        <charset val="134"/>
      </rPr>
      <t>3-2024</t>
    </r>
    <r>
      <rPr>
        <sz val="16"/>
        <rFont val="宋体"/>
        <charset val="134"/>
      </rPr>
      <t>年</t>
    </r>
    <r>
      <rPr>
        <sz val="16"/>
        <rFont val="Times New Roman"/>
        <charset val="134"/>
      </rPr>
      <t>10</t>
    </r>
    <r>
      <rPr>
        <sz val="16"/>
        <rFont val="宋体"/>
        <charset val="134"/>
      </rPr>
      <t>月</t>
    </r>
  </si>
  <si>
    <r>
      <rPr>
        <sz val="16"/>
        <rFont val="宋体"/>
        <charset val="134"/>
      </rPr>
      <t>计划扩建有机肥预混车间一座，面积</t>
    </r>
    <r>
      <rPr>
        <sz val="16"/>
        <rFont val="Times New Roman"/>
        <charset val="134"/>
      </rPr>
      <t>1998</t>
    </r>
    <r>
      <rPr>
        <sz val="16"/>
        <rFont val="宋体"/>
        <charset val="134"/>
      </rPr>
      <t>㎡，修建封闭式陈化仓</t>
    </r>
    <r>
      <rPr>
        <sz val="16"/>
        <rFont val="Times New Roman"/>
        <charset val="134"/>
      </rPr>
      <t>1</t>
    </r>
    <r>
      <rPr>
        <sz val="16"/>
        <rFont val="宋体"/>
        <charset val="134"/>
      </rPr>
      <t>座，面积</t>
    </r>
    <r>
      <rPr>
        <sz val="16"/>
        <rFont val="Times New Roman"/>
        <charset val="134"/>
      </rPr>
      <t>2000</t>
    </r>
    <r>
      <rPr>
        <sz val="16"/>
        <rFont val="宋体"/>
        <charset val="134"/>
      </rPr>
      <t>㎡，处理黄麻鸡扩产产生的粪污。</t>
    </r>
  </si>
  <si>
    <r>
      <rPr>
        <sz val="16"/>
        <rFont val="宋体"/>
        <charset val="134"/>
      </rPr>
      <t>项目新增劳动定员</t>
    </r>
    <r>
      <rPr>
        <sz val="16"/>
        <rFont val="Times New Roman"/>
        <charset val="134"/>
      </rPr>
      <t>7</t>
    </r>
    <r>
      <rPr>
        <sz val="16"/>
        <rFont val="宋体"/>
        <charset val="134"/>
      </rPr>
      <t>人，直接带动就</t>
    </r>
    <r>
      <rPr>
        <sz val="16"/>
        <rFont val="Times New Roman"/>
        <charset val="134"/>
      </rPr>
      <t>7</t>
    </r>
    <r>
      <rPr>
        <sz val="16"/>
        <rFont val="宋体"/>
        <charset val="134"/>
      </rPr>
      <t>人业，同时带动周边农牧民增收，实现农业生产稳定增长，促进新农村建设和农业可持续发展。本项目建设将规模养殖场畜禽粪进行集中处理，利用快速分解菌降解并在其发酵过程中产生的高温，杀死有害病原菌及蛔虫卵等，有利于保证区域畜禽产品安全和降低疾病传播。</t>
    </r>
  </si>
  <si>
    <r>
      <rPr>
        <sz val="16"/>
        <rFont val="宋体"/>
        <charset val="134"/>
      </rPr>
      <t>依托畜牧产业发展壮大的优势，完善畜牧养殖也后续产业发展，形成产业大循环，增加就业岗位，助力脱贫攻坚巩固拓展和乡村振兴有效衔接。</t>
    </r>
  </si>
  <si>
    <t>AKT-DHJB-002-1</t>
  </si>
  <si>
    <t>阿克陶县畜牧业养殖补助项目</t>
  </si>
  <si>
    <t>畜牧业</t>
  </si>
  <si>
    <t>阿克陶镇、布伦口乡、喀热开其克乡、恰尔隆镇、皮拉勒乡、木吉乡、加马铁热克乡、玉麦镇、巴仁乡、克孜勒陶镇、塔尔乡</t>
  </si>
  <si>
    <t>阿克陶县畜牧养殖业补助共补助类型50项目，计划投资共8599.166万元，其中：1.阿克陶镇引进良种母畜182头/只（母牛63头，母羊119只），涉及农户64户，计划共补助23.66万元；2.喀热开其克乡引进良种母畜（牛）补助46头/只涉及农户34户，计划补助13.8万元；3.喀热开其克乡引进良种母畜（羊）补助18头/只涉及农户4户，计划补助0.72万元；4.恰尔隆镇引进良种母畜（羊）补助1085头/只涉及农户46户，计划补助43.4万元；5.恰尔隆镇引进良种母畜（牛）补助168头/只涉及农户22户，计划补助50.4万元；6.皮拉勒乡引进良种母畜（羊）补助1760头/只涉及农户158户，计划补助70.4万元；7.皮拉勒乡引进良种母畜（牛）补助1493头/只涉及农户464户，计划补助447.9万元；8.木吉乡引进良种母畜（羊）补助640头/只涉及农户51户，计划补助25.6万元；9.加马铁热克乡引进良种母畜（牛175头、羊69只）头/只涉及农户124户，计划补助55.26万元；10.玉麦镇引进良种母畜（牛）补助755头/只涉及农户368户，计划补助226.5万元；11.玉麦镇引进良种母畜（羊）补助977头/只涉及农户134户，计划补助39.08万元；12.巴仁乡引进良种母畜（牛）补助509头/只涉及农户253户，计划补助152.7万元；13.巴仁乡（羊）引进良种母畜补助1079头/只涉及农户155户，计划补助43.16万元；14.阿克陶镇自繁良种母畜补助939头/只涉及农户939户（牛692头、羊3253只），计划补助305.19万元；15.喀热开其克乡自繁良种母畜（牛）补助826头/只涉及农户362户，计划补助247.8万元；16.喀热开其克乡自繁良种母畜（羊）补助843头/只涉及农户137户，计划补助25.29万元；17.克孜勒陶镇自繁良种母畜（牛）补助2029头/只涉及农户883户，计划补助608.7万元；18.克孜勒陶镇自繁良种母畜（羊）补助35873头/只涉及农户1577户，计划补助1076.19万元；19.布伦口乡对自繁良种母畜（牛）44头/只涉及农户29户，计划补助13.2万元；20.恰尔隆镇自繁良种母畜（牛）补助2155头/只涉及农户332户，计划补助646.5万元；21.恰尔隆镇自繁良种母畜（羊）补助16424头/只涉及农户894户，计划补助492.72万元；22.皮拉勒乡自繁良种母畜（羊）补助11452头/只涉及农户1301户，计划补助343.56万元；23.皮拉勒乡自繁良种母畜（牛）补助4869头/只涉及农户2007户，计划补助1460.7万元；24加马铁热克乡自繁良种母畜956头/只（牛665头，羊291只）涉及农户495户，计划投资208.23万元；25.玉麦镇自繁良种母畜（牛）补助1511头/只涉及农户984户，计划补助453.3万元；26.玉麦镇自繁良种母畜（羊）补助6346头/只涉及农户870户，计划补助190.38万元；27.塔尔乡自繁良种母畜补助头/只涉及农户户，计划补助47.22万元；28.巴仁乡自繁良种母畜（牛）补助2477头/只涉及农户1398户，计划补助743.1万元；29.巴仁乡自繁良种母（羊）畜补助7470头/只涉及农户1154户，计划补助224.1万元；30.阿克陶镇性控冻精配种并定胎（牛）补助232头/只涉及农户232户，计划补助5.5825万元；31.塔尔乡性控冻精配种并定胎（牛）补助1头/只涉及农户1户，计划补助0.02万元；32.玉麦镇性控冻精配种并定胎（牛）补助61头/只涉及农户38户，计划补助1.22万元；33.玉麦镇人工授精配种并定胎（羊）补助85头/只涉及农户16户，计划补助0.34万元；34.阿克陶镇新建青贮窖补助4座涉及农户4户，计划补助0.4万元；35.皮拉勒乡新建青贮窖补助330座涉及农户313户，计划补助33万元；36.玉麦镇新建青贮窖补助161座涉及农户161户，计划补助16.1万元；37.克孜勒陶镇新建青贮窖补助11座涉及农户6户，计划补助1.1万元；38.巴仁乡新建及改造棚圈/青贮窖共11座涉及农户11户（改造棚圈1座，新建青贮窖1座，改造青贮窖9座），计划补助0.65万元；39.玉麦镇改造青贮窖补助3座涉及农户3户，计划补助0.15万元；40.阿克陶镇养殖圈舍设施改造补助3座涉及农户3户，计划补助0.3万元；41.喀热开其克乡养殖圈舍设施改造补助43座涉及农户43户，计划补助4.3万元；42.皮拉勒乡养殖圈舍设施改造补助291座涉及农户288户，计划补助29.1万元；43.玉麦镇养殖圈舍设施改造补助158座涉及农户158户，计划补助15.8万元；44.恰尔隆镇养殖圈舍设施改造补助5座涉及农户5户，计划补助0.5万元；45.阿克陶镇饲草料补助12814吨涉及农户421户，计划补助64.07万元；46.喀热开其克乡饲草料补助1993吨涉及农户42户，计划补助9.965万元；47.皮拉勒乡饲草料补助21557.2吨涉及农户760户，计划补助107.786万元；48.玉麦镇饲草料补助4801吨涉及农户104户，计划补助24.005万元；49.塔尔乡饲草料补助482吨涉及农户88户，计划补助2.41万元；50.巴仁乡饲草料补助731.5吨涉及农户66户，计划补助3.6075万元。</t>
  </si>
  <si>
    <t>产业精准入户项目发展壮大的优势，计划精准补助入户（含监测帮扶家庭），结合农户产业到户先实施在在补助的方式，巩固拓展发展家庭生产，增加已脱贫户（含监测帮扶家庭）家庭经济增收；进一步激发内生动力，持续经济增长。</t>
  </si>
  <si>
    <t>壮大发展入户项目，可巩固拓展已脱贫户（含监测帮扶家庭）产业发展，进一步带动自身经济增长；确保已脱贫户（含监测帮扶家庭）脱贫后稳得住，有产业，能发展；激发内生动力，，确保脱贫后能持续发展。</t>
  </si>
  <si>
    <t>水产养殖业发展</t>
  </si>
  <si>
    <t>林草基地建设</t>
  </si>
  <si>
    <t>AKT24-SFC002-2</t>
  </si>
  <si>
    <r>
      <rPr>
        <sz val="16"/>
        <rFont val="宋体"/>
        <charset val="134"/>
      </rPr>
      <t>巴仁乡阿热买里村林果业基地提升改造项目</t>
    </r>
  </si>
  <si>
    <r>
      <rPr>
        <sz val="16"/>
        <rFont val="宋体"/>
        <charset val="134"/>
      </rPr>
      <t>林草基地建设</t>
    </r>
  </si>
  <si>
    <r>
      <rPr>
        <sz val="16"/>
        <rFont val="宋体"/>
        <charset val="134"/>
      </rPr>
      <t>巴仁乡阿热买里村</t>
    </r>
  </si>
  <si>
    <r>
      <rPr>
        <sz val="16"/>
        <rFont val="Times New Roman"/>
        <charset val="134"/>
      </rPr>
      <t>1.</t>
    </r>
    <r>
      <rPr>
        <sz val="16"/>
        <rFont val="宋体"/>
        <charset val="134"/>
      </rPr>
      <t>为阿热买里村</t>
    </r>
    <r>
      <rPr>
        <sz val="16"/>
        <rFont val="Times New Roman"/>
        <charset val="134"/>
      </rPr>
      <t>6000</t>
    </r>
    <r>
      <rPr>
        <sz val="16"/>
        <rFont val="宋体"/>
        <charset val="134"/>
      </rPr>
      <t>亩林果基地修建围栏及附属</t>
    </r>
    <r>
      <rPr>
        <sz val="16"/>
        <rFont val="Times New Roman"/>
        <charset val="134"/>
      </rPr>
      <t>,</t>
    </r>
    <r>
      <rPr>
        <sz val="16"/>
        <rFont val="宋体"/>
        <charset val="134"/>
      </rPr>
      <t>围栏长度预计</t>
    </r>
    <r>
      <rPr>
        <sz val="16"/>
        <rFont val="Times New Roman"/>
        <charset val="134"/>
      </rPr>
      <t>20</t>
    </r>
    <r>
      <rPr>
        <sz val="16"/>
        <rFont val="宋体"/>
        <charset val="134"/>
      </rPr>
      <t>公里，计划投资</t>
    </r>
    <r>
      <rPr>
        <sz val="16"/>
        <rFont val="Times New Roman"/>
        <charset val="134"/>
      </rPr>
      <t>250</t>
    </r>
    <r>
      <rPr>
        <sz val="16"/>
        <rFont val="宋体"/>
        <charset val="134"/>
      </rPr>
      <t>万元。</t>
    </r>
    <r>
      <rPr>
        <sz val="16"/>
        <rFont val="Times New Roman"/>
        <charset val="134"/>
      </rPr>
      <t>2.</t>
    </r>
    <r>
      <rPr>
        <sz val="16"/>
        <rFont val="宋体"/>
        <charset val="134"/>
      </rPr>
      <t>计划为阿热买里村</t>
    </r>
    <r>
      <rPr>
        <sz val="16"/>
        <rFont val="Times New Roman"/>
        <charset val="134"/>
      </rPr>
      <t>960</t>
    </r>
    <r>
      <rPr>
        <sz val="16"/>
        <rFont val="宋体"/>
        <charset val="134"/>
      </rPr>
      <t>亩林果基地铺设滴灌，安装防护栏预计</t>
    </r>
    <r>
      <rPr>
        <sz val="16"/>
        <rFont val="Times New Roman"/>
        <charset val="134"/>
      </rPr>
      <t>7</t>
    </r>
    <r>
      <rPr>
        <sz val="16"/>
        <rFont val="宋体"/>
        <charset val="134"/>
      </rPr>
      <t>公里</t>
    </r>
    <r>
      <rPr>
        <sz val="16"/>
        <rFont val="Times New Roman"/>
        <charset val="134"/>
      </rPr>
      <t>,</t>
    </r>
    <r>
      <rPr>
        <sz val="16"/>
        <rFont val="宋体"/>
        <charset val="134"/>
      </rPr>
      <t>滴灌主管网预计</t>
    </r>
    <r>
      <rPr>
        <sz val="16"/>
        <rFont val="Times New Roman"/>
        <charset val="134"/>
      </rPr>
      <t>2</t>
    </r>
    <r>
      <rPr>
        <sz val="16"/>
        <rFont val="宋体"/>
        <charset val="134"/>
      </rPr>
      <t>公里、支管网预计</t>
    </r>
    <r>
      <rPr>
        <sz val="16"/>
        <rFont val="Times New Roman"/>
        <charset val="134"/>
      </rPr>
      <t>4.2</t>
    </r>
    <r>
      <rPr>
        <sz val="16"/>
        <rFont val="宋体"/>
        <charset val="134"/>
      </rPr>
      <t>公里及地面毛管、配套检查井、阀门井等配套设施，预计投资</t>
    </r>
    <r>
      <rPr>
        <sz val="16"/>
        <rFont val="Times New Roman"/>
        <charset val="134"/>
      </rPr>
      <t>250</t>
    </r>
    <r>
      <rPr>
        <sz val="16"/>
        <rFont val="宋体"/>
        <charset val="134"/>
      </rPr>
      <t>万元。</t>
    </r>
  </si>
  <si>
    <r>
      <rPr>
        <sz val="16"/>
        <rFont val="宋体"/>
        <charset val="134"/>
      </rPr>
      <t>自然资源局</t>
    </r>
  </si>
  <si>
    <r>
      <rPr>
        <sz val="16"/>
        <rFont val="宋体"/>
        <charset val="134"/>
      </rPr>
      <t>吾不力卡斯木</t>
    </r>
    <r>
      <rPr>
        <sz val="16"/>
        <rFont val="Times New Roman"/>
        <charset val="134"/>
      </rPr>
      <t>·</t>
    </r>
    <r>
      <rPr>
        <sz val="16"/>
        <rFont val="宋体"/>
        <charset val="134"/>
      </rPr>
      <t>吐地</t>
    </r>
  </si>
  <si>
    <r>
      <rPr>
        <sz val="16"/>
        <rFont val="宋体"/>
        <charset val="134"/>
      </rPr>
      <t>通过网围栏项目及滴灌项目实施，可完善林果基地基础设施及浇灌系统，便于林果基地统一管理，减少林果基地被野生动物啃食，方便林果基地浇水，提升林果成活率，使林果经济效益稳步提升，促进农户增收，提升群众生活质量。</t>
    </r>
  </si>
  <si>
    <t>AKT-DHJB-003-1</t>
  </si>
  <si>
    <t>阿克陶县林果业补助项目</t>
  </si>
  <si>
    <r>
      <rPr>
        <sz val="16"/>
        <rFont val="宋体"/>
        <charset val="134"/>
      </rPr>
      <t>林果业</t>
    </r>
  </si>
  <si>
    <t>阿克陶镇、布伦口乡、喀热开其克乡、恰尔隆镇、皮拉勒乡、巴仁乡</t>
  </si>
  <si>
    <t>阿克陶县林果业补助类型9项，计划投资共34.47735万元，其中：1.克孜勒陶镇品种优化补助100亩，涉及农户10户，补助资金4万元；2.皮拉勒乡品种优化补助210.69亩，涉及农户57户，补助资金8.4276万元；3.玉麦镇品种优化15亩，涉及农户1户，计划补助0.6万元；4.巴仁乡品种优化补助137.3亩，涉及农户55户，补助资金5.492万元；5.巴仁乡整形修剪补助1480.7亩，涉及农户286户，补助资金13.3263万元；6.玉麦镇整形修剪补助119.9亩，涉及农户23户，补助资金1.0791万元；7.皮拉勒乡整形修剪补助20.8亩，涉及农户6户，补助资金0.1872万元；8.皮拉勒乡病虫害防治补助23.8亩，涉及农户7户，补助资金0.2261万元；9.玉麦镇病虫害防治补助119.9亩涉及农户23户，补助资金1.13905万元。</t>
  </si>
  <si>
    <t>通过项目实施，扶持本村农户继续扩大生产规模，提升农户积极性；激发群众创业就业热情，拓宽群众就业增收渠道，促进农户不断增收创收，进一步提高群众的经济收入，加强群众的幸福感与获得感。</t>
  </si>
  <si>
    <t>休闲农业与乡村旅游</t>
  </si>
  <si>
    <t>AKT24-004-1</t>
  </si>
  <si>
    <r>
      <rPr>
        <sz val="16"/>
        <rFont val="宋体"/>
        <charset val="134"/>
      </rPr>
      <t>克孜勒陶镇塔木喀拉村星空民宿建设项目</t>
    </r>
  </si>
  <si>
    <r>
      <rPr>
        <sz val="16"/>
        <rFont val="宋体"/>
        <charset val="134"/>
      </rPr>
      <t>休闲农业与乡村旅游</t>
    </r>
  </si>
  <si>
    <r>
      <rPr>
        <sz val="16"/>
        <rFont val="宋体"/>
        <charset val="134"/>
      </rPr>
      <t>克孜勒陶镇塔木喀拉村</t>
    </r>
  </si>
  <si>
    <r>
      <rPr>
        <sz val="16"/>
        <rFont val="Times New Roman"/>
        <charset val="134"/>
      </rPr>
      <t>2024</t>
    </r>
    <r>
      <rPr>
        <sz val="16"/>
        <rFont val="宋体"/>
        <charset val="134"/>
      </rPr>
      <t>年</t>
    </r>
    <r>
      <rPr>
        <sz val="16"/>
        <rFont val="Times New Roman"/>
        <charset val="134"/>
      </rPr>
      <t>3</t>
    </r>
    <r>
      <rPr>
        <sz val="16"/>
        <rFont val="宋体"/>
        <charset val="134"/>
      </rPr>
      <t>月</t>
    </r>
    <r>
      <rPr>
        <sz val="16"/>
        <rFont val="Times New Roman"/>
        <charset val="134"/>
      </rPr>
      <t>-2024</t>
    </r>
    <r>
      <rPr>
        <sz val="16"/>
        <rFont val="宋体"/>
        <charset val="134"/>
      </rPr>
      <t>年</t>
    </r>
    <r>
      <rPr>
        <sz val="16"/>
        <rFont val="Times New Roman"/>
        <charset val="134"/>
      </rPr>
      <t>11</t>
    </r>
    <r>
      <rPr>
        <sz val="16"/>
        <rFont val="宋体"/>
        <charset val="134"/>
      </rPr>
      <t>月</t>
    </r>
  </si>
  <si>
    <r>
      <rPr>
        <sz val="16"/>
        <rFont val="Times New Roman"/>
        <charset val="134"/>
      </rPr>
      <t>1.</t>
    </r>
    <r>
      <rPr>
        <sz val="16"/>
        <rFont val="宋体"/>
        <charset val="134"/>
      </rPr>
      <t>新建星空帐篷</t>
    </r>
    <r>
      <rPr>
        <sz val="16"/>
        <rFont val="Times New Roman"/>
        <charset val="134"/>
      </rPr>
      <t>8</t>
    </r>
    <r>
      <rPr>
        <sz val="16"/>
        <rFont val="宋体"/>
        <charset val="134"/>
      </rPr>
      <t>套（含底座、电气设备等）；</t>
    </r>
    <r>
      <rPr>
        <sz val="16"/>
        <rFont val="Times New Roman"/>
        <charset val="134"/>
      </rPr>
      <t>2.</t>
    </r>
    <r>
      <rPr>
        <sz val="16"/>
        <rFont val="宋体"/>
        <charset val="134"/>
      </rPr>
      <t>供电工程</t>
    </r>
    <r>
      <rPr>
        <sz val="16"/>
        <rFont val="Times New Roman"/>
        <charset val="134"/>
      </rPr>
      <t>3.6</t>
    </r>
    <r>
      <rPr>
        <sz val="16"/>
        <rFont val="宋体"/>
        <charset val="134"/>
      </rPr>
      <t>千米（含</t>
    </r>
    <r>
      <rPr>
        <sz val="16"/>
        <rFont val="Times New Roman"/>
        <charset val="134"/>
      </rPr>
      <t>160KV</t>
    </r>
    <r>
      <rPr>
        <sz val="16"/>
        <rFont val="宋体"/>
        <charset val="134"/>
      </rPr>
      <t>变压器</t>
    </r>
    <r>
      <rPr>
        <sz val="16"/>
        <rFont val="Times New Roman"/>
        <charset val="134"/>
      </rPr>
      <t>1</t>
    </r>
    <r>
      <rPr>
        <sz val="16"/>
        <rFont val="宋体"/>
        <charset val="134"/>
      </rPr>
      <t>台、立</t>
    </r>
    <r>
      <rPr>
        <sz val="16"/>
        <rFont val="Times New Roman"/>
        <charset val="134"/>
      </rPr>
      <t>12</t>
    </r>
    <r>
      <rPr>
        <sz val="16"/>
        <rFont val="宋体"/>
        <charset val="134"/>
      </rPr>
      <t>米电杆</t>
    </r>
    <r>
      <rPr>
        <sz val="16"/>
        <rFont val="Times New Roman"/>
        <charset val="134"/>
      </rPr>
      <t>48</t>
    </r>
    <r>
      <rPr>
        <sz val="16"/>
        <rFont val="宋体"/>
        <charset val="134"/>
      </rPr>
      <t>个）；</t>
    </r>
    <r>
      <rPr>
        <sz val="16"/>
        <rFont val="Times New Roman"/>
        <charset val="134"/>
      </rPr>
      <t>3.</t>
    </r>
    <r>
      <rPr>
        <sz val="16"/>
        <rFont val="宋体"/>
        <charset val="134"/>
      </rPr>
      <t>供排水管网</t>
    </r>
    <r>
      <rPr>
        <sz val="16"/>
        <rFont val="Times New Roman"/>
        <charset val="134"/>
      </rPr>
      <t>1</t>
    </r>
    <r>
      <rPr>
        <sz val="16"/>
        <rFont val="宋体"/>
        <charset val="134"/>
      </rPr>
      <t>千米（含改造泵房</t>
    </r>
    <r>
      <rPr>
        <sz val="16"/>
        <rFont val="Times New Roman"/>
        <charset val="134"/>
      </rPr>
      <t>1</t>
    </r>
    <r>
      <rPr>
        <sz val="16"/>
        <rFont val="宋体"/>
        <charset val="134"/>
      </rPr>
      <t>座、新建集水池一座、化粪池一座）；</t>
    </r>
    <r>
      <rPr>
        <sz val="16"/>
        <rFont val="Times New Roman"/>
        <charset val="134"/>
      </rPr>
      <t>4.</t>
    </r>
    <r>
      <rPr>
        <sz val="16"/>
        <rFont val="宋体"/>
        <charset val="134"/>
      </rPr>
      <t>新建步道</t>
    </r>
    <r>
      <rPr>
        <sz val="16"/>
        <rFont val="Times New Roman"/>
        <charset val="134"/>
      </rPr>
      <t>230</t>
    </r>
    <r>
      <rPr>
        <sz val="16"/>
        <rFont val="宋体"/>
        <charset val="134"/>
      </rPr>
      <t>米及其附属配套设施；</t>
    </r>
    <r>
      <rPr>
        <sz val="16"/>
        <rFont val="Times New Roman"/>
        <charset val="134"/>
      </rPr>
      <t>5.100</t>
    </r>
    <r>
      <rPr>
        <sz val="16"/>
        <rFont val="宋体"/>
        <charset val="134"/>
      </rPr>
      <t>平方米公共厕所</t>
    </r>
    <r>
      <rPr>
        <sz val="16"/>
        <rFont val="Times New Roman"/>
        <charset val="134"/>
      </rPr>
      <t>1</t>
    </r>
    <r>
      <rPr>
        <sz val="16"/>
        <rFont val="宋体"/>
        <charset val="134"/>
      </rPr>
      <t>座及附属管网配套设施。</t>
    </r>
  </si>
  <si>
    <r>
      <rPr>
        <sz val="16"/>
        <rFont val="宋体"/>
        <charset val="134"/>
      </rPr>
      <t>文旅局</t>
    </r>
  </si>
  <si>
    <r>
      <rPr>
        <sz val="16"/>
        <rFont val="宋体"/>
        <charset val="134"/>
      </rPr>
      <t>冯东明</t>
    </r>
  </si>
  <si>
    <r>
      <rPr>
        <sz val="16"/>
        <rFont val="宋体"/>
        <charset val="134"/>
      </rPr>
      <t>依托塔木喀拉草场拥有丰富的旅游资源，通过项目实施进一步改善旅游基础条件，发展壮大乡村旅游产业，传承柯尔克孜族文化，提高村集体自身</t>
    </r>
    <r>
      <rPr>
        <sz val="16"/>
        <rFont val="Times New Roman"/>
        <charset val="134"/>
      </rPr>
      <t>“</t>
    </r>
    <r>
      <rPr>
        <sz val="16"/>
        <rFont val="宋体"/>
        <charset val="134"/>
      </rPr>
      <t>造血</t>
    </r>
    <r>
      <rPr>
        <sz val="16"/>
        <rFont val="Times New Roman"/>
        <charset val="134"/>
      </rPr>
      <t>”</t>
    </r>
    <r>
      <rPr>
        <sz val="16"/>
        <rFont val="宋体"/>
        <charset val="134"/>
      </rPr>
      <t>功能，增加就业岗位，带动牧民增收致富。通过实施本项目，预计可直接带动</t>
    </r>
    <r>
      <rPr>
        <sz val="16"/>
        <rFont val="Times New Roman"/>
        <charset val="134"/>
      </rPr>
      <t>3</t>
    </r>
    <r>
      <rPr>
        <sz val="16"/>
        <rFont val="宋体"/>
        <charset val="134"/>
      </rPr>
      <t>人就业，每年增加集体收入</t>
    </r>
    <r>
      <rPr>
        <sz val="16"/>
        <rFont val="Times New Roman"/>
        <charset val="134"/>
      </rPr>
      <t>5</t>
    </r>
    <r>
      <rPr>
        <sz val="16"/>
        <rFont val="宋体"/>
        <charset val="134"/>
      </rPr>
      <t>万元。</t>
    </r>
  </si>
  <si>
    <r>
      <rPr>
        <sz val="16"/>
        <rFont val="宋体"/>
        <charset val="134"/>
      </rPr>
      <t>项目实施后，固定资产归村集体所有，由村集体负责招租，委托有资质的企业运营管理。</t>
    </r>
  </si>
  <si>
    <t>光伏电站建设</t>
  </si>
  <si>
    <t>加工流通项目</t>
  </si>
  <si>
    <t>农产品仓储保鲜冷链基础设施建设</t>
  </si>
  <si>
    <t>产地初加工和精深加工</t>
  </si>
  <si>
    <t>市场建设和农村电商物流</t>
  </si>
  <si>
    <t>AKT24-005-3</t>
  </si>
  <si>
    <r>
      <rPr>
        <sz val="16"/>
        <rFont val="宋体"/>
        <charset val="134"/>
      </rPr>
      <t>就业基地建设项目</t>
    </r>
  </si>
  <si>
    <r>
      <rPr>
        <sz val="16"/>
        <rFont val="宋体"/>
        <charset val="134"/>
      </rPr>
      <t>市场建设和农村电商物流</t>
    </r>
  </si>
  <si>
    <r>
      <rPr>
        <sz val="16"/>
        <rFont val="宋体"/>
        <charset val="134"/>
      </rPr>
      <t>玉麦镇加依铁热克村</t>
    </r>
  </si>
  <si>
    <r>
      <rPr>
        <sz val="16"/>
        <rFont val="Times New Roman"/>
        <charset val="134"/>
      </rPr>
      <t>1.</t>
    </r>
    <r>
      <rPr>
        <sz val="16"/>
        <rFont val="宋体"/>
        <charset val="134"/>
      </rPr>
      <t>在夕阳红右边新建</t>
    </r>
    <r>
      <rPr>
        <sz val="16"/>
        <rFont val="Times New Roman"/>
        <charset val="134"/>
      </rPr>
      <t>400</t>
    </r>
    <r>
      <rPr>
        <sz val="16"/>
        <rFont val="宋体"/>
        <charset val="134"/>
      </rPr>
      <t>㎡门面房及附属工程，砖混结构，地上两层，</t>
    </r>
    <r>
      <rPr>
        <sz val="16"/>
        <rFont val="Times New Roman"/>
        <charset val="134"/>
      </rPr>
      <t>50</t>
    </r>
    <r>
      <rPr>
        <sz val="16"/>
        <rFont val="宋体"/>
        <charset val="134"/>
      </rPr>
      <t>㎡</t>
    </r>
    <r>
      <rPr>
        <sz val="16"/>
        <rFont val="Times New Roman"/>
        <charset val="134"/>
      </rPr>
      <t>/</t>
    </r>
    <r>
      <rPr>
        <sz val="16"/>
        <rFont val="宋体"/>
        <charset val="134"/>
      </rPr>
      <t>间，共</t>
    </r>
    <r>
      <rPr>
        <sz val="16"/>
        <rFont val="Times New Roman"/>
        <charset val="134"/>
      </rPr>
      <t>8</t>
    </r>
    <r>
      <rPr>
        <sz val="16"/>
        <rFont val="宋体"/>
        <charset val="134"/>
      </rPr>
      <t>间，配套水、电管网设施，</t>
    </r>
    <r>
      <rPr>
        <sz val="16"/>
        <rFont val="Times New Roman"/>
        <charset val="134"/>
      </rPr>
      <t>0.3</t>
    </r>
    <r>
      <rPr>
        <sz val="16"/>
        <rFont val="宋体"/>
        <charset val="134"/>
      </rPr>
      <t>万元</t>
    </r>
    <r>
      <rPr>
        <sz val="16"/>
        <rFont val="Times New Roman"/>
        <charset val="134"/>
      </rPr>
      <t>/</t>
    </r>
    <r>
      <rPr>
        <sz val="16"/>
        <rFont val="宋体"/>
        <charset val="134"/>
      </rPr>
      <t>㎡，小计投资</t>
    </r>
    <r>
      <rPr>
        <sz val="16"/>
        <rFont val="Times New Roman"/>
        <charset val="134"/>
      </rPr>
      <t>120</t>
    </r>
    <r>
      <rPr>
        <sz val="16"/>
        <rFont val="宋体"/>
        <charset val="134"/>
      </rPr>
      <t>万元。</t>
    </r>
    <r>
      <rPr>
        <sz val="16"/>
        <rFont val="Times New Roman"/>
        <charset val="134"/>
      </rPr>
      <t>2.</t>
    </r>
    <r>
      <rPr>
        <sz val="16"/>
        <rFont val="宋体"/>
        <charset val="134"/>
      </rPr>
      <t>在加依铁热克村寺管会门口新建</t>
    </r>
    <r>
      <rPr>
        <sz val="16"/>
        <rFont val="Times New Roman"/>
        <charset val="134"/>
      </rPr>
      <t>600</t>
    </r>
    <r>
      <rPr>
        <sz val="16"/>
        <rFont val="宋体"/>
        <charset val="134"/>
      </rPr>
      <t>㎡门面房及配套水、电管网设施，砖混结构，</t>
    </r>
    <r>
      <rPr>
        <sz val="16"/>
        <rFont val="Times New Roman"/>
        <charset val="134"/>
      </rPr>
      <t>50</t>
    </r>
    <r>
      <rPr>
        <sz val="16"/>
        <rFont val="宋体"/>
        <charset val="134"/>
      </rPr>
      <t>㎡</t>
    </r>
    <r>
      <rPr>
        <sz val="16"/>
        <rFont val="Times New Roman"/>
        <charset val="134"/>
      </rPr>
      <t>/</t>
    </r>
    <r>
      <rPr>
        <sz val="16"/>
        <rFont val="宋体"/>
        <charset val="134"/>
      </rPr>
      <t>间，地上两层，共</t>
    </r>
    <r>
      <rPr>
        <sz val="16"/>
        <rFont val="Times New Roman"/>
        <charset val="134"/>
      </rPr>
      <t>12</t>
    </r>
    <r>
      <rPr>
        <sz val="16"/>
        <rFont val="宋体"/>
        <charset val="134"/>
      </rPr>
      <t>间，</t>
    </r>
    <r>
      <rPr>
        <sz val="16"/>
        <rFont val="Times New Roman"/>
        <charset val="134"/>
      </rPr>
      <t>0.3</t>
    </r>
    <r>
      <rPr>
        <sz val="16"/>
        <rFont val="宋体"/>
        <charset val="134"/>
      </rPr>
      <t>万元</t>
    </r>
    <r>
      <rPr>
        <sz val="16"/>
        <rFont val="Times New Roman"/>
        <charset val="134"/>
      </rPr>
      <t>/</t>
    </r>
    <r>
      <rPr>
        <sz val="16"/>
        <rFont val="宋体"/>
        <charset val="134"/>
      </rPr>
      <t>㎡，小计投资</t>
    </r>
    <r>
      <rPr>
        <sz val="16"/>
        <rFont val="Times New Roman"/>
        <charset val="134"/>
      </rPr>
      <t>180</t>
    </r>
    <r>
      <rPr>
        <sz val="16"/>
        <rFont val="宋体"/>
        <charset val="134"/>
      </rPr>
      <t>万元。计划总投资</t>
    </r>
    <r>
      <rPr>
        <sz val="16"/>
        <rFont val="Times New Roman"/>
        <charset val="134"/>
      </rPr>
      <t>300</t>
    </r>
    <r>
      <rPr>
        <sz val="16"/>
        <rFont val="宋体"/>
        <charset val="134"/>
      </rPr>
      <t>万元。资产归村集体所有，收益用于壮大村集体经济。</t>
    </r>
  </si>
  <si>
    <r>
      <rPr>
        <sz val="16"/>
        <rFont val="宋体"/>
        <charset val="134"/>
      </rPr>
      <t>商信局</t>
    </r>
  </si>
  <si>
    <r>
      <rPr>
        <sz val="16"/>
        <rFont val="宋体"/>
        <charset val="134"/>
      </rPr>
      <t>艾孜木江</t>
    </r>
    <r>
      <rPr>
        <sz val="16"/>
        <rFont val="Times New Roman"/>
        <charset val="134"/>
      </rPr>
      <t>·</t>
    </r>
    <r>
      <rPr>
        <sz val="16"/>
        <rFont val="宋体"/>
        <charset val="134"/>
      </rPr>
      <t>莫拉艾买提</t>
    </r>
  </si>
  <si>
    <r>
      <rPr>
        <sz val="16"/>
        <rFont val="宋体"/>
        <charset val="134"/>
      </rPr>
      <t>通过项目实施，维护市场稳定</t>
    </r>
    <r>
      <rPr>
        <sz val="16"/>
        <rFont val="Times New Roman"/>
        <charset val="134"/>
      </rPr>
      <t>,</t>
    </r>
    <r>
      <rPr>
        <sz val="16"/>
        <rFont val="宋体"/>
        <charset val="134"/>
      </rPr>
      <t>防止和解决区域性商品卖难、买难</t>
    </r>
    <r>
      <rPr>
        <sz val="16"/>
        <rFont val="Times New Roman"/>
        <charset val="134"/>
      </rPr>
      <t>,</t>
    </r>
    <r>
      <rPr>
        <sz val="16"/>
        <rFont val="宋体"/>
        <charset val="134"/>
      </rPr>
      <t>保障市场供应效果，解决市场周边以路为市</t>
    </r>
    <r>
      <rPr>
        <sz val="16"/>
        <rFont val="Times New Roman"/>
        <charset val="134"/>
      </rPr>
      <t>,</t>
    </r>
    <r>
      <rPr>
        <sz val="16"/>
        <rFont val="宋体"/>
        <charset val="134"/>
      </rPr>
      <t>占路为市的状况，提高乡村面貌。租金可壮大村集体经济收入，预计带动创业就业</t>
    </r>
    <r>
      <rPr>
        <sz val="16"/>
        <rFont val="Times New Roman"/>
        <charset val="134"/>
      </rPr>
      <t>12</t>
    </r>
    <r>
      <rPr>
        <sz val="16"/>
        <rFont val="宋体"/>
        <charset val="134"/>
      </rPr>
      <t>人；助力脱贫攻坚巩固提升和乡村振兴的有效衔接。</t>
    </r>
  </si>
  <si>
    <r>
      <rPr>
        <sz val="16"/>
        <rFont val="宋体"/>
        <charset val="134"/>
      </rPr>
      <t>响应自治区</t>
    </r>
    <r>
      <rPr>
        <sz val="16"/>
        <rFont val="Times New Roman"/>
        <charset val="134"/>
      </rPr>
      <t>“</t>
    </r>
    <r>
      <rPr>
        <sz val="16"/>
        <rFont val="宋体"/>
        <charset val="134"/>
      </rPr>
      <t>十小工程</t>
    </r>
    <r>
      <rPr>
        <sz val="16"/>
        <rFont val="Times New Roman"/>
        <charset val="134"/>
      </rPr>
      <t>”</t>
    </r>
    <r>
      <rPr>
        <sz val="16"/>
        <rFont val="宋体"/>
        <charset val="134"/>
      </rPr>
      <t>，促进已脱贫户（含监测帮扶家庭）自主创业，增加已脱贫户（含监测帮扶家庭）收入，所有权归村集体，租金用于壮大村集体经济，进一步带动区域整体经济增长；项目收益资金按照再分配管理机制进行二次分配使用，确保已脱贫户（含监测帮扶家庭）脱贫后稳得住，有产业，能发展；可开发公益性岗位，为困难群众提供就业岗位，增加经济收入；可对鳏寡孤独、残疾等低收入家庭进行帮扶救助。</t>
    </r>
  </si>
  <si>
    <t>品牌打造和展销平台</t>
  </si>
  <si>
    <t>配套基础设施项目</t>
  </si>
  <si>
    <t>小型农田水利设施建设(排碱渠、节水灌溉、防渗渠建设、其它乡村振兴有关的农田水利建设)</t>
  </si>
  <si>
    <t>AKT24-006-3</t>
  </si>
  <si>
    <r>
      <rPr>
        <sz val="16"/>
        <rFont val="宋体"/>
        <charset val="134"/>
      </rPr>
      <t>克州阿克陶县奥依塔克镇皮拉勒村防渗渠建设工程</t>
    </r>
  </si>
  <si>
    <r>
      <rPr>
        <sz val="16"/>
        <rFont val="宋体"/>
        <charset val="134"/>
      </rPr>
      <t>配套基础设施项目</t>
    </r>
  </si>
  <si>
    <r>
      <rPr>
        <sz val="16"/>
        <rFont val="宋体"/>
        <charset val="134"/>
      </rPr>
      <t>小型农田水利设施建设</t>
    </r>
    <r>
      <rPr>
        <sz val="16"/>
        <rFont val="Times New Roman"/>
        <charset val="134"/>
      </rPr>
      <t>(</t>
    </r>
    <r>
      <rPr>
        <sz val="16"/>
        <rFont val="宋体"/>
        <charset val="134"/>
      </rPr>
      <t>排碱渠、节水灌溉、防渗渠建设、其它乡村振兴有关的农田水利建设</t>
    </r>
    <r>
      <rPr>
        <sz val="16"/>
        <rFont val="Times New Roman"/>
        <charset val="134"/>
      </rPr>
      <t>)</t>
    </r>
  </si>
  <si>
    <r>
      <rPr>
        <sz val="16"/>
        <rFont val="宋体"/>
        <charset val="134"/>
      </rPr>
      <t>改建</t>
    </r>
  </si>
  <si>
    <r>
      <rPr>
        <sz val="16"/>
        <rFont val="宋体"/>
        <charset val="134"/>
      </rPr>
      <t>奥依塔克镇皮拉勒村</t>
    </r>
  </si>
  <si>
    <r>
      <rPr>
        <sz val="16"/>
        <rFont val="Times New Roman"/>
        <charset val="134"/>
      </rPr>
      <t>2024</t>
    </r>
    <r>
      <rPr>
        <sz val="16"/>
        <rFont val="宋体"/>
        <charset val="134"/>
      </rPr>
      <t>年</t>
    </r>
    <r>
      <rPr>
        <sz val="16"/>
        <rFont val="Times New Roman"/>
        <charset val="134"/>
      </rPr>
      <t>3</t>
    </r>
    <r>
      <rPr>
        <sz val="16"/>
        <rFont val="宋体"/>
        <charset val="134"/>
      </rPr>
      <t>月</t>
    </r>
    <r>
      <rPr>
        <sz val="16"/>
        <rFont val="Times New Roman"/>
        <charset val="134"/>
      </rPr>
      <t>-2024</t>
    </r>
    <r>
      <rPr>
        <sz val="16"/>
        <rFont val="宋体"/>
        <charset val="134"/>
      </rPr>
      <t>年</t>
    </r>
    <r>
      <rPr>
        <sz val="16"/>
        <rFont val="Times New Roman"/>
        <charset val="134"/>
      </rPr>
      <t>7</t>
    </r>
    <r>
      <rPr>
        <sz val="16"/>
        <rFont val="宋体"/>
        <charset val="134"/>
      </rPr>
      <t>月</t>
    </r>
  </si>
  <si>
    <r>
      <rPr>
        <sz val="16"/>
        <rFont val="宋体"/>
        <charset val="134"/>
      </rPr>
      <t>防渗新建渠道总长</t>
    </r>
    <r>
      <rPr>
        <sz val="16"/>
        <rFont val="Times New Roman"/>
        <charset val="134"/>
      </rPr>
      <t>6.58km</t>
    </r>
    <r>
      <rPr>
        <sz val="16"/>
        <rFont val="宋体"/>
        <charset val="134"/>
      </rPr>
      <t>，新建现浇梯型渠总长</t>
    </r>
    <r>
      <rPr>
        <sz val="16"/>
        <rFont val="Times New Roman"/>
        <charset val="134"/>
      </rPr>
      <t>5495m</t>
    </r>
    <r>
      <rPr>
        <sz val="16"/>
        <rFont val="宋体"/>
        <charset val="134"/>
      </rPr>
      <t>，新建现浇钢筋砼矩型渠总长</t>
    </r>
    <r>
      <rPr>
        <sz val="16"/>
        <rFont val="Times New Roman"/>
        <charset val="134"/>
      </rPr>
      <t>1087m</t>
    </r>
    <r>
      <rPr>
        <sz val="16"/>
        <rFont val="宋体"/>
        <charset val="134"/>
      </rPr>
      <t>。配套新建筑物</t>
    </r>
    <r>
      <rPr>
        <sz val="16"/>
        <rFont val="Times New Roman"/>
        <charset val="134"/>
      </rPr>
      <t>70</t>
    </r>
    <r>
      <rPr>
        <sz val="16"/>
        <rFont val="宋体"/>
        <charset val="134"/>
      </rPr>
      <t>座，其中新建水闸</t>
    </r>
    <r>
      <rPr>
        <sz val="16"/>
        <rFont val="Times New Roman"/>
        <charset val="134"/>
      </rPr>
      <t>56</t>
    </r>
    <r>
      <rPr>
        <sz val="16"/>
        <rFont val="宋体"/>
        <charset val="134"/>
      </rPr>
      <t>座（单向分水闸</t>
    </r>
    <r>
      <rPr>
        <sz val="16"/>
        <rFont val="Times New Roman"/>
        <charset val="134"/>
      </rPr>
      <t>30</t>
    </r>
    <r>
      <rPr>
        <sz val="16"/>
        <rFont val="宋体"/>
        <charset val="134"/>
      </rPr>
      <t>座，双向分水闸</t>
    </r>
    <r>
      <rPr>
        <sz val="16"/>
        <rFont val="Times New Roman"/>
        <charset val="134"/>
      </rPr>
      <t>8</t>
    </r>
    <r>
      <rPr>
        <sz val="16"/>
        <rFont val="宋体"/>
        <charset val="134"/>
      </rPr>
      <t>座，节制单向分水闸</t>
    </r>
    <r>
      <rPr>
        <sz val="16"/>
        <rFont val="Times New Roman"/>
        <charset val="134"/>
      </rPr>
      <t>11</t>
    </r>
    <r>
      <rPr>
        <sz val="16"/>
        <rFont val="宋体"/>
        <charset val="134"/>
      </rPr>
      <t>座，节制双向分水闸</t>
    </r>
    <r>
      <rPr>
        <sz val="16"/>
        <rFont val="Times New Roman"/>
        <charset val="134"/>
      </rPr>
      <t>5</t>
    </r>
    <r>
      <rPr>
        <sz val="16"/>
        <rFont val="宋体"/>
        <charset val="134"/>
      </rPr>
      <t>座，闸联涵联合建筑物</t>
    </r>
    <r>
      <rPr>
        <sz val="16"/>
        <rFont val="Times New Roman"/>
        <charset val="134"/>
      </rPr>
      <t>2</t>
    </r>
    <r>
      <rPr>
        <sz val="16"/>
        <rFont val="宋体"/>
        <charset val="134"/>
      </rPr>
      <t>座），新建桥涵共计</t>
    </r>
    <r>
      <rPr>
        <sz val="16"/>
        <rFont val="Times New Roman"/>
        <charset val="134"/>
      </rPr>
      <t>11</t>
    </r>
    <r>
      <rPr>
        <sz val="16"/>
        <rFont val="宋体"/>
        <charset val="134"/>
      </rPr>
      <t>座（盖板涵</t>
    </r>
    <r>
      <rPr>
        <sz val="16"/>
        <rFont val="Times New Roman"/>
        <charset val="134"/>
      </rPr>
      <t>-8.5m</t>
    </r>
    <r>
      <rPr>
        <sz val="16"/>
        <rFont val="宋体"/>
        <charset val="134"/>
      </rPr>
      <t>宽</t>
    </r>
    <r>
      <rPr>
        <sz val="16"/>
        <rFont val="Times New Roman"/>
        <charset val="134"/>
      </rPr>
      <t>1</t>
    </r>
    <r>
      <rPr>
        <sz val="16"/>
        <rFont val="宋体"/>
        <charset val="134"/>
      </rPr>
      <t>座，盖板涵</t>
    </r>
    <r>
      <rPr>
        <sz val="16"/>
        <rFont val="Times New Roman"/>
        <charset val="134"/>
      </rPr>
      <t>-6m</t>
    </r>
    <r>
      <rPr>
        <sz val="16"/>
        <rFont val="宋体"/>
        <charset val="134"/>
      </rPr>
      <t>宽</t>
    </r>
    <r>
      <rPr>
        <sz val="16"/>
        <rFont val="Times New Roman"/>
        <charset val="134"/>
      </rPr>
      <t>4</t>
    </r>
    <r>
      <rPr>
        <sz val="16"/>
        <rFont val="宋体"/>
        <charset val="134"/>
      </rPr>
      <t>座，盖板涵</t>
    </r>
    <r>
      <rPr>
        <sz val="16"/>
        <rFont val="Times New Roman"/>
        <charset val="134"/>
      </rPr>
      <t xml:space="preserve">-4m </t>
    </r>
    <r>
      <rPr>
        <sz val="16"/>
        <rFont val="宋体"/>
        <charset val="134"/>
      </rPr>
      <t>宽</t>
    </r>
    <r>
      <rPr>
        <sz val="16"/>
        <rFont val="Times New Roman"/>
        <charset val="134"/>
      </rPr>
      <t>4</t>
    </r>
    <r>
      <rPr>
        <sz val="16"/>
        <rFont val="宋体"/>
        <charset val="134"/>
      </rPr>
      <t>座，盖板涵</t>
    </r>
    <r>
      <rPr>
        <sz val="16"/>
        <rFont val="Times New Roman"/>
        <charset val="134"/>
      </rPr>
      <t>-3m</t>
    </r>
    <r>
      <rPr>
        <sz val="16"/>
        <rFont val="宋体"/>
        <charset val="134"/>
      </rPr>
      <t>宽</t>
    </r>
    <r>
      <rPr>
        <sz val="16"/>
        <rFont val="Times New Roman"/>
        <charset val="134"/>
      </rPr>
      <t>2</t>
    </r>
    <r>
      <rPr>
        <sz val="16"/>
        <rFont val="宋体"/>
        <charset val="134"/>
      </rPr>
      <t>座），渠道交叉建筑物</t>
    </r>
    <r>
      <rPr>
        <sz val="16"/>
        <rFont val="Times New Roman"/>
        <charset val="134"/>
      </rPr>
      <t>3</t>
    </r>
    <r>
      <rPr>
        <sz val="16"/>
        <rFont val="宋体"/>
        <charset val="134"/>
      </rPr>
      <t>座（渠下圆管涵</t>
    </r>
    <r>
      <rPr>
        <sz val="16"/>
        <rFont val="Times New Roman"/>
        <charset val="134"/>
      </rPr>
      <t>1</t>
    </r>
    <r>
      <rPr>
        <sz val="16"/>
        <rFont val="宋体"/>
        <charset val="134"/>
      </rPr>
      <t>座，渠上渡槽</t>
    </r>
    <r>
      <rPr>
        <sz val="16"/>
        <rFont val="Times New Roman"/>
        <charset val="134"/>
      </rPr>
      <t>2</t>
    </r>
    <r>
      <rPr>
        <sz val="16"/>
        <rFont val="宋体"/>
        <charset val="134"/>
      </rPr>
      <t>座），安装渠道测桥及水尺点共计</t>
    </r>
    <r>
      <rPr>
        <sz val="16"/>
        <rFont val="Times New Roman"/>
        <charset val="134"/>
      </rPr>
      <t>5</t>
    </r>
    <r>
      <rPr>
        <sz val="16"/>
        <rFont val="宋体"/>
        <charset val="134"/>
      </rPr>
      <t>处。</t>
    </r>
  </si>
  <si>
    <r>
      <rPr>
        <sz val="16"/>
        <rFont val="宋体"/>
        <charset val="134"/>
      </rPr>
      <t>水利局</t>
    </r>
  </si>
  <si>
    <r>
      <rPr>
        <sz val="16"/>
        <rFont val="宋体"/>
        <charset val="134"/>
      </rPr>
      <t>麦麦提朱马</t>
    </r>
    <r>
      <rPr>
        <sz val="16"/>
        <rFont val="Times New Roman"/>
        <charset val="134"/>
      </rPr>
      <t>·</t>
    </r>
    <r>
      <rPr>
        <sz val="16"/>
        <rFont val="宋体"/>
        <charset val="134"/>
      </rPr>
      <t>阿依提库力</t>
    </r>
  </si>
  <si>
    <r>
      <rPr>
        <sz val="16"/>
        <rFont val="宋体"/>
        <charset val="134"/>
      </rPr>
      <t>本项目实施后，提高改善灌溉面积</t>
    </r>
    <r>
      <rPr>
        <sz val="16"/>
        <rFont val="Times New Roman"/>
        <charset val="134"/>
      </rPr>
      <t>1.2</t>
    </r>
    <r>
      <rPr>
        <sz val="16"/>
        <rFont val="宋体"/>
        <charset val="134"/>
      </rPr>
      <t>万亩，提高渠道灌溉水利用系数，有效推动单签农业发展生产。</t>
    </r>
  </si>
  <si>
    <r>
      <rPr>
        <sz val="16"/>
        <rFont val="宋体"/>
        <charset val="134"/>
      </rPr>
      <t>提高水的利用率，改善灌溉条件，节水减水费，增加收入。</t>
    </r>
  </si>
  <si>
    <t>AKT24-006-4</t>
  </si>
  <si>
    <r>
      <rPr>
        <sz val="16"/>
        <rFont val="宋体"/>
        <charset val="134"/>
      </rPr>
      <t>阿克陶县奥依塔克镇阿特奥依纳克村防渗渠建设</t>
    </r>
    <r>
      <rPr>
        <sz val="16"/>
        <rFont val="Times New Roman"/>
        <charset val="134"/>
      </rPr>
      <t>2024</t>
    </r>
    <r>
      <rPr>
        <sz val="16"/>
        <rFont val="宋体"/>
        <charset val="134"/>
      </rPr>
      <t>年中央财政以工代赈项目</t>
    </r>
  </si>
  <si>
    <r>
      <rPr>
        <sz val="16"/>
        <rFont val="宋体"/>
        <charset val="134"/>
      </rPr>
      <t>奥依塔克镇阿特奥依纳克村</t>
    </r>
  </si>
  <si>
    <r>
      <rPr>
        <sz val="16"/>
        <rFont val="宋体"/>
        <charset val="134"/>
      </rPr>
      <t>新建防渗渠</t>
    </r>
    <r>
      <rPr>
        <sz val="16"/>
        <rFont val="Times New Roman"/>
        <charset val="134"/>
      </rPr>
      <t>2</t>
    </r>
    <r>
      <rPr>
        <sz val="16"/>
        <rFont val="宋体"/>
        <charset val="134"/>
      </rPr>
      <t>公里，及配套附属设施，设计流量</t>
    </r>
    <r>
      <rPr>
        <sz val="16"/>
        <rFont val="Times New Roman"/>
        <charset val="134"/>
      </rPr>
      <t>0.5-1m³/s</t>
    </r>
  </si>
  <si>
    <r>
      <rPr>
        <sz val="16"/>
        <rFont val="宋体"/>
        <charset val="134"/>
      </rPr>
      <t>奥依塔克镇</t>
    </r>
  </si>
  <si>
    <r>
      <rPr>
        <sz val="16"/>
        <rFont val="宋体"/>
        <charset val="134"/>
      </rPr>
      <t>铱斯马铱江</t>
    </r>
    <r>
      <rPr>
        <sz val="16"/>
        <rFont val="Times New Roman"/>
        <charset val="134"/>
      </rPr>
      <t>·</t>
    </r>
    <r>
      <rPr>
        <sz val="16"/>
        <rFont val="宋体"/>
        <charset val="134"/>
      </rPr>
      <t>祖农</t>
    </r>
  </si>
  <si>
    <r>
      <rPr>
        <sz val="16"/>
        <rFont val="宋体"/>
        <charset val="134"/>
      </rPr>
      <t>发改委</t>
    </r>
  </si>
  <si>
    <r>
      <rPr>
        <sz val="16"/>
        <rFont val="宋体"/>
        <charset val="134"/>
      </rPr>
      <t>吐尔宏江</t>
    </r>
    <r>
      <rPr>
        <sz val="16"/>
        <rFont val="Times New Roman"/>
        <charset val="134"/>
      </rPr>
      <t>·</t>
    </r>
    <r>
      <rPr>
        <sz val="16"/>
        <rFont val="宋体"/>
        <charset val="134"/>
      </rPr>
      <t>买买提</t>
    </r>
  </si>
  <si>
    <r>
      <rPr>
        <sz val="16"/>
        <rFont val="宋体"/>
        <charset val="134"/>
      </rPr>
      <t>通过项目实施，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t>
    </r>
    <r>
      <rPr>
        <sz val="16"/>
        <rFont val="Times New Roman"/>
        <charset val="134"/>
      </rPr>
      <t>20%</t>
    </r>
    <r>
      <rPr>
        <sz val="16"/>
        <rFont val="宋体"/>
        <charset val="134"/>
      </rPr>
      <t>的基础上，尽最大可能提高发放比例。本项目发放劳务报酬不低于</t>
    </r>
    <r>
      <rPr>
        <sz val="16"/>
        <rFont val="Times New Roman"/>
        <charset val="134"/>
      </rPr>
      <t>45</t>
    </r>
    <r>
      <rPr>
        <sz val="16"/>
        <rFont val="宋体"/>
        <charset val="134"/>
      </rPr>
      <t>万元，组织群众参与工程建设不低于</t>
    </r>
    <r>
      <rPr>
        <sz val="16"/>
        <rFont val="Times New Roman"/>
        <charset val="134"/>
      </rPr>
      <t>35</t>
    </r>
    <r>
      <rPr>
        <sz val="16"/>
        <rFont val="宋体"/>
        <charset val="134"/>
      </rPr>
      <t>人。组织务工群众开展技能培训</t>
    </r>
    <r>
      <rPr>
        <sz val="16"/>
        <rFont val="Times New Roman"/>
        <charset val="134"/>
      </rPr>
      <t>15</t>
    </r>
    <r>
      <rPr>
        <sz val="16"/>
        <rFont val="宋体"/>
        <charset val="134"/>
      </rPr>
      <t>人。</t>
    </r>
  </si>
  <si>
    <r>
      <rPr>
        <sz val="16"/>
        <rFont val="宋体"/>
        <charset val="134"/>
      </rPr>
      <t>项目的实施不但有效治理山洪水，确保群众的生命财产安全，而且可带动群众参与工程建设不低于</t>
    </r>
    <r>
      <rPr>
        <sz val="16"/>
        <rFont val="Times New Roman"/>
        <charset val="134"/>
      </rPr>
      <t>35</t>
    </r>
    <r>
      <rPr>
        <sz val="16"/>
        <rFont val="宋体"/>
        <charset val="134"/>
      </rPr>
      <t>人，发放劳务报酬不低于</t>
    </r>
    <r>
      <rPr>
        <sz val="16"/>
        <rFont val="Times New Roman"/>
        <charset val="134"/>
      </rPr>
      <t>45</t>
    </r>
    <r>
      <rPr>
        <sz val="16"/>
        <rFont val="宋体"/>
        <charset val="134"/>
      </rPr>
      <t>万元。组织务工群众开展技能培训</t>
    </r>
    <r>
      <rPr>
        <sz val="16"/>
        <rFont val="Times New Roman"/>
        <charset val="134"/>
      </rPr>
      <t>15</t>
    </r>
    <r>
      <rPr>
        <sz val="16"/>
        <rFont val="宋体"/>
        <charset val="134"/>
      </rPr>
      <t>人。</t>
    </r>
  </si>
  <si>
    <t>AKT24-006-6</t>
  </si>
  <si>
    <r>
      <rPr>
        <sz val="16"/>
        <rFont val="宋体"/>
        <charset val="134"/>
      </rPr>
      <t>阿克陶县布伦口乡托喀依村防渗渠建设</t>
    </r>
    <r>
      <rPr>
        <sz val="16"/>
        <rFont val="Times New Roman"/>
        <charset val="134"/>
      </rPr>
      <t>2024</t>
    </r>
    <r>
      <rPr>
        <sz val="16"/>
        <rFont val="宋体"/>
        <charset val="134"/>
      </rPr>
      <t>年中央财政以工代赈建设项目</t>
    </r>
  </si>
  <si>
    <r>
      <rPr>
        <sz val="16"/>
        <rFont val="宋体"/>
        <charset val="134"/>
      </rPr>
      <t>布伦口乡托喀依村</t>
    </r>
  </si>
  <si>
    <r>
      <rPr>
        <sz val="16"/>
        <rFont val="宋体"/>
        <charset val="134"/>
      </rPr>
      <t>道路提升改造</t>
    </r>
    <r>
      <rPr>
        <sz val="16"/>
        <rFont val="Times New Roman"/>
        <charset val="134"/>
      </rPr>
      <t>1.5</t>
    </r>
    <r>
      <rPr>
        <sz val="16"/>
        <rFont val="宋体"/>
        <charset val="134"/>
      </rPr>
      <t>公里，新建水渠</t>
    </r>
    <r>
      <rPr>
        <sz val="16"/>
        <rFont val="Times New Roman"/>
        <charset val="134"/>
      </rPr>
      <t>3</t>
    </r>
    <r>
      <rPr>
        <sz val="16"/>
        <rFont val="宋体"/>
        <charset val="134"/>
      </rPr>
      <t>公里，设计流量</t>
    </r>
    <r>
      <rPr>
        <sz val="16"/>
        <rFont val="Times New Roman"/>
        <charset val="134"/>
      </rPr>
      <t>0.2-0.5m³/s</t>
    </r>
    <r>
      <rPr>
        <sz val="16"/>
        <rFont val="宋体"/>
        <charset val="134"/>
      </rPr>
      <t>，附属配套设施。</t>
    </r>
  </si>
  <si>
    <r>
      <rPr>
        <sz val="16"/>
        <rFont val="宋体"/>
        <charset val="134"/>
      </rPr>
      <t>布伦口乡</t>
    </r>
  </si>
  <si>
    <r>
      <rPr>
        <sz val="16"/>
        <rFont val="宋体"/>
        <charset val="134"/>
      </rPr>
      <t>库尔班艾力</t>
    </r>
    <r>
      <rPr>
        <sz val="16"/>
        <rFont val="Times New Roman"/>
        <charset val="134"/>
      </rPr>
      <t>·</t>
    </r>
    <r>
      <rPr>
        <sz val="16"/>
        <rFont val="宋体"/>
        <charset val="134"/>
      </rPr>
      <t>麦麦提艾力</t>
    </r>
  </si>
  <si>
    <r>
      <rPr>
        <sz val="16"/>
        <rFont val="宋体"/>
        <charset val="134"/>
      </rPr>
      <t>通过项目实施，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t>
    </r>
    <r>
      <rPr>
        <sz val="16"/>
        <rFont val="Times New Roman"/>
        <charset val="134"/>
      </rPr>
      <t>20%</t>
    </r>
    <r>
      <rPr>
        <sz val="16"/>
        <rFont val="宋体"/>
        <charset val="134"/>
      </rPr>
      <t>的基础上，尽最大可能提高发放比例。本项目发放劳务报酬不低于</t>
    </r>
    <r>
      <rPr>
        <sz val="16"/>
        <rFont val="Times New Roman"/>
        <charset val="134"/>
      </rPr>
      <t>66</t>
    </r>
    <r>
      <rPr>
        <sz val="16"/>
        <rFont val="宋体"/>
        <charset val="134"/>
      </rPr>
      <t>万元，组织群众参与工程建设不低于</t>
    </r>
    <r>
      <rPr>
        <sz val="16"/>
        <rFont val="Times New Roman"/>
        <charset val="134"/>
      </rPr>
      <t>55</t>
    </r>
    <r>
      <rPr>
        <sz val="16"/>
        <rFont val="宋体"/>
        <charset val="134"/>
      </rPr>
      <t>人。组织务工群众开展技能培训</t>
    </r>
    <r>
      <rPr>
        <sz val="16"/>
        <rFont val="Times New Roman"/>
        <charset val="134"/>
      </rPr>
      <t>30</t>
    </r>
    <r>
      <rPr>
        <sz val="16"/>
        <rFont val="宋体"/>
        <charset val="134"/>
      </rPr>
      <t>人。</t>
    </r>
  </si>
  <si>
    <r>
      <rPr>
        <sz val="16"/>
        <rFont val="宋体"/>
        <charset val="134"/>
      </rPr>
      <t>项目的实施不但有效治理山洪水，确保群众的生命财产安全，而且可带动群众参与工程建设不低于</t>
    </r>
    <r>
      <rPr>
        <sz val="16"/>
        <rFont val="Times New Roman"/>
        <charset val="134"/>
      </rPr>
      <t>55</t>
    </r>
    <r>
      <rPr>
        <sz val="16"/>
        <rFont val="宋体"/>
        <charset val="134"/>
      </rPr>
      <t>人，发放劳务报酬不低于</t>
    </r>
    <r>
      <rPr>
        <sz val="16"/>
        <rFont val="Times New Roman"/>
        <charset val="134"/>
      </rPr>
      <t>66</t>
    </r>
    <r>
      <rPr>
        <sz val="16"/>
        <rFont val="宋体"/>
        <charset val="134"/>
      </rPr>
      <t>万元。组织务工群众开展技能培训</t>
    </r>
    <r>
      <rPr>
        <sz val="16"/>
        <rFont val="Times New Roman"/>
        <charset val="134"/>
      </rPr>
      <t>30</t>
    </r>
    <r>
      <rPr>
        <sz val="16"/>
        <rFont val="宋体"/>
        <charset val="134"/>
      </rPr>
      <t>人。</t>
    </r>
  </si>
  <si>
    <t>AKT24-SFC001-3</t>
  </si>
  <si>
    <r>
      <rPr>
        <sz val="16"/>
        <rFont val="宋体"/>
        <charset val="134"/>
      </rPr>
      <t>塔尔乡阿克库木村防渗渠建设项目</t>
    </r>
  </si>
  <si>
    <r>
      <rPr>
        <sz val="16"/>
        <rFont val="Times New Roman"/>
        <charset val="134"/>
      </rPr>
      <t>2024</t>
    </r>
    <r>
      <rPr>
        <sz val="16"/>
        <rFont val="宋体"/>
        <charset val="134"/>
      </rPr>
      <t>年</t>
    </r>
    <r>
      <rPr>
        <sz val="16"/>
        <rFont val="Times New Roman"/>
        <charset val="134"/>
      </rPr>
      <t>1</t>
    </r>
    <r>
      <rPr>
        <sz val="16"/>
        <rFont val="宋体"/>
        <charset val="134"/>
      </rPr>
      <t>月</t>
    </r>
    <r>
      <rPr>
        <sz val="16"/>
        <rFont val="Times New Roman"/>
        <charset val="134"/>
      </rPr>
      <t>-2024</t>
    </r>
    <r>
      <rPr>
        <sz val="16"/>
        <rFont val="宋体"/>
        <charset val="134"/>
      </rPr>
      <t>年</t>
    </r>
    <r>
      <rPr>
        <sz val="16"/>
        <rFont val="Times New Roman"/>
        <charset val="134"/>
      </rPr>
      <t>11</t>
    </r>
    <r>
      <rPr>
        <sz val="16"/>
        <rFont val="宋体"/>
        <charset val="134"/>
      </rPr>
      <t>月</t>
    </r>
  </si>
  <si>
    <r>
      <rPr>
        <sz val="16"/>
        <rFont val="宋体"/>
        <charset val="134"/>
      </rPr>
      <t>渠道防渗改建长度</t>
    </r>
    <r>
      <rPr>
        <sz val="16"/>
        <rFont val="Times New Roman"/>
        <charset val="134"/>
      </rPr>
      <t>3.79km</t>
    </r>
    <r>
      <rPr>
        <sz val="16"/>
        <rFont val="宋体"/>
        <charset val="134"/>
      </rPr>
      <t>（</t>
    </r>
    <r>
      <rPr>
        <sz val="16"/>
        <rFont val="Times New Roman"/>
        <charset val="134"/>
      </rPr>
      <t>1</t>
    </r>
    <r>
      <rPr>
        <sz val="16"/>
        <rFont val="宋体"/>
        <charset val="134"/>
      </rPr>
      <t>号渠道长度</t>
    </r>
    <r>
      <rPr>
        <sz val="16"/>
        <rFont val="Times New Roman"/>
        <charset val="134"/>
      </rPr>
      <t>0.255km</t>
    </r>
    <r>
      <rPr>
        <sz val="16"/>
        <rFont val="宋体"/>
        <charset val="134"/>
      </rPr>
      <t>，</t>
    </r>
    <r>
      <rPr>
        <sz val="16"/>
        <rFont val="Times New Roman"/>
        <charset val="134"/>
      </rPr>
      <t>2</t>
    </r>
    <r>
      <rPr>
        <sz val="16"/>
        <rFont val="宋体"/>
        <charset val="134"/>
      </rPr>
      <t>号渠道长度</t>
    </r>
    <r>
      <rPr>
        <sz val="16"/>
        <rFont val="Times New Roman"/>
        <charset val="134"/>
      </rPr>
      <t>0.58km</t>
    </r>
    <r>
      <rPr>
        <sz val="16"/>
        <rFont val="宋体"/>
        <charset val="134"/>
      </rPr>
      <t>，</t>
    </r>
    <r>
      <rPr>
        <sz val="16"/>
        <rFont val="Times New Roman"/>
        <charset val="134"/>
      </rPr>
      <t>3</t>
    </r>
    <r>
      <rPr>
        <sz val="16"/>
        <rFont val="宋体"/>
        <charset val="134"/>
      </rPr>
      <t>号渠道长度</t>
    </r>
    <r>
      <rPr>
        <sz val="16"/>
        <rFont val="Times New Roman"/>
        <charset val="134"/>
      </rPr>
      <t>0.3km</t>
    </r>
    <r>
      <rPr>
        <sz val="16"/>
        <rFont val="宋体"/>
        <charset val="134"/>
      </rPr>
      <t>，</t>
    </r>
    <r>
      <rPr>
        <sz val="16"/>
        <rFont val="Times New Roman"/>
        <charset val="134"/>
      </rPr>
      <t>4</t>
    </r>
    <r>
      <rPr>
        <sz val="16"/>
        <rFont val="宋体"/>
        <charset val="134"/>
      </rPr>
      <t>号渠道长度</t>
    </r>
    <r>
      <rPr>
        <sz val="16"/>
        <rFont val="Times New Roman"/>
        <charset val="134"/>
      </rPr>
      <t>0.77km</t>
    </r>
    <r>
      <rPr>
        <sz val="16"/>
        <rFont val="宋体"/>
        <charset val="134"/>
      </rPr>
      <t>，</t>
    </r>
    <r>
      <rPr>
        <sz val="16"/>
        <rFont val="Times New Roman"/>
        <charset val="134"/>
      </rPr>
      <t>5</t>
    </r>
    <r>
      <rPr>
        <sz val="16"/>
        <rFont val="宋体"/>
        <charset val="134"/>
      </rPr>
      <t>号渠道长度</t>
    </r>
    <r>
      <rPr>
        <sz val="16"/>
        <rFont val="Times New Roman"/>
        <charset val="134"/>
      </rPr>
      <t>0.094km</t>
    </r>
    <r>
      <rPr>
        <sz val="16"/>
        <rFont val="宋体"/>
        <charset val="134"/>
      </rPr>
      <t>，</t>
    </r>
    <r>
      <rPr>
        <sz val="16"/>
        <rFont val="Times New Roman"/>
        <charset val="134"/>
      </rPr>
      <t>6</t>
    </r>
    <r>
      <rPr>
        <sz val="16"/>
        <rFont val="宋体"/>
        <charset val="134"/>
      </rPr>
      <t>号渠道长度</t>
    </r>
    <r>
      <rPr>
        <sz val="16"/>
        <rFont val="Times New Roman"/>
        <charset val="134"/>
      </rPr>
      <t>0.51km</t>
    </r>
    <r>
      <rPr>
        <sz val="16"/>
        <rFont val="宋体"/>
        <charset val="134"/>
      </rPr>
      <t>，</t>
    </r>
    <r>
      <rPr>
        <sz val="16"/>
        <rFont val="Times New Roman"/>
        <charset val="134"/>
      </rPr>
      <t>7</t>
    </r>
    <r>
      <rPr>
        <sz val="16"/>
        <rFont val="宋体"/>
        <charset val="134"/>
      </rPr>
      <t>号渠道长度</t>
    </r>
    <r>
      <rPr>
        <sz val="16"/>
        <rFont val="Times New Roman"/>
        <charset val="134"/>
      </rPr>
      <t>0.46km</t>
    </r>
    <r>
      <rPr>
        <sz val="16"/>
        <rFont val="宋体"/>
        <charset val="134"/>
      </rPr>
      <t>，</t>
    </r>
    <r>
      <rPr>
        <sz val="16"/>
        <rFont val="Times New Roman"/>
        <charset val="134"/>
      </rPr>
      <t>8</t>
    </r>
    <r>
      <rPr>
        <sz val="16"/>
        <rFont val="宋体"/>
        <charset val="134"/>
      </rPr>
      <t>号渠道长度</t>
    </r>
    <r>
      <rPr>
        <sz val="16"/>
        <rFont val="Times New Roman"/>
        <charset val="134"/>
      </rPr>
      <t>431m</t>
    </r>
    <r>
      <rPr>
        <sz val="16"/>
        <rFont val="宋体"/>
        <charset val="134"/>
      </rPr>
      <t>，</t>
    </r>
    <r>
      <rPr>
        <sz val="16"/>
        <rFont val="Times New Roman"/>
        <charset val="134"/>
      </rPr>
      <t>9</t>
    </r>
    <r>
      <rPr>
        <sz val="16"/>
        <rFont val="宋体"/>
        <charset val="134"/>
      </rPr>
      <t>号渠道长度</t>
    </r>
    <r>
      <rPr>
        <sz val="16"/>
        <rFont val="Times New Roman"/>
        <charset val="134"/>
      </rPr>
      <t>0.39km</t>
    </r>
    <r>
      <rPr>
        <sz val="16"/>
        <rFont val="宋体"/>
        <charset val="134"/>
      </rPr>
      <t>），防渗改建利用原有渠道，渠道设计流量</t>
    </r>
    <r>
      <rPr>
        <sz val="16"/>
        <rFont val="Times New Roman"/>
        <charset val="134"/>
      </rPr>
      <t>0.1m³/s</t>
    </r>
    <r>
      <rPr>
        <sz val="16"/>
        <rFont val="宋体"/>
        <charset val="134"/>
      </rPr>
      <t>，加大流量</t>
    </r>
    <r>
      <rPr>
        <sz val="16"/>
        <rFont val="Times New Roman"/>
        <charset val="134"/>
      </rPr>
      <t>0.15m³/s</t>
    </r>
    <r>
      <rPr>
        <sz val="16"/>
        <rFont val="宋体"/>
        <charset val="134"/>
      </rPr>
      <t>。渠系建筑物</t>
    </r>
    <r>
      <rPr>
        <sz val="16"/>
        <rFont val="Times New Roman"/>
        <charset val="134"/>
      </rPr>
      <t>79</t>
    </r>
    <r>
      <rPr>
        <sz val="16"/>
        <rFont val="宋体"/>
        <charset val="134"/>
      </rPr>
      <t>座，其中：节制分水闸</t>
    </r>
    <r>
      <rPr>
        <sz val="16"/>
        <rFont val="Times New Roman"/>
        <charset val="134"/>
      </rPr>
      <t>44</t>
    </r>
    <r>
      <rPr>
        <sz val="16"/>
        <rFont val="宋体"/>
        <charset val="134"/>
      </rPr>
      <t>座（节制左右分水闸</t>
    </r>
    <r>
      <rPr>
        <sz val="16"/>
        <rFont val="Times New Roman"/>
        <charset val="134"/>
      </rPr>
      <t>3</t>
    </r>
    <r>
      <rPr>
        <sz val="16"/>
        <rFont val="宋体"/>
        <charset val="134"/>
      </rPr>
      <t>座、节制左分水闸</t>
    </r>
    <r>
      <rPr>
        <sz val="16"/>
        <rFont val="Times New Roman"/>
        <charset val="134"/>
      </rPr>
      <t>7</t>
    </r>
    <r>
      <rPr>
        <sz val="16"/>
        <rFont val="宋体"/>
        <charset val="134"/>
      </rPr>
      <t>座、节制右分水闸</t>
    </r>
    <r>
      <rPr>
        <sz val="16"/>
        <rFont val="Times New Roman"/>
        <charset val="134"/>
      </rPr>
      <t>34</t>
    </r>
    <r>
      <rPr>
        <sz val="16"/>
        <rFont val="宋体"/>
        <charset val="134"/>
      </rPr>
      <t>座），桥涵</t>
    </r>
    <r>
      <rPr>
        <sz val="16"/>
        <rFont val="Times New Roman"/>
        <charset val="134"/>
      </rPr>
      <t>33</t>
    </r>
    <r>
      <rPr>
        <sz val="16"/>
        <rFont val="宋体"/>
        <charset val="134"/>
      </rPr>
      <t>座（交通桥</t>
    </r>
    <r>
      <rPr>
        <sz val="16"/>
        <rFont val="Times New Roman"/>
        <charset val="134"/>
      </rPr>
      <t>3</t>
    </r>
    <r>
      <rPr>
        <sz val="16"/>
        <rFont val="宋体"/>
        <charset val="134"/>
      </rPr>
      <t>座、涵管桥</t>
    </r>
    <r>
      <rPr>
        <sz val="16"/>
        <rFont val="Times New Roman"/>
        <charset val="134"/>
      </rPr>
      <t>30</t>
    </r>
    <r>
      <rPr>
        <sz val="16"/>
        <rFont val="宋体"/>
        <charset val="134"/>
      </rPr>
      <t>座），跨渠钢管</t>
    </r>
    <r>
      <rPr>
        <sz val="16"/>
        <rFont val="Times New Roman"/>
        <charset val="134"/>
      </rPr>
      <t>2</t>
    </r>
    <r>
      <rPr>
        <sz val="16"/>
        <rFont val="宋体"/>
        <charset val="134"/>
      </rPr>
      <t>座。</t>
    </r>
  </si>
  <si>
    <r>
      <t>在本村大量高标准农田集中统一流转后，农民可耕种的土地相对有限，为保证农民有地种，有种植、林果、养殖收入，按照州委大力实施</t>
    </r>
    <r>
      <rPr>
        <sz val="16"/>
        <rFont val="Times New Roman"/>
        <charset val="134"/>
      </rPr>
      <t>“</t>
    </r>
    <r>
      <rPr>
        <sz val="16"/>
        <rFont val="宋体"/>
        <charset val="134"/>
      </rPr>
      <t>四个百万</t>
    </r>
    <r>
      <rPr>
        <sz val="16"/>
        <rFont val="Times New Roman"/>
        <charset val="134"/>
      </rPr>
      <t>”</t>
    </r>
    <r>
      <rPr>
        <sz val="16"/>
        <rFont val="宋体"/>
        <charset val="134"/>
      </rPr>
      <t>工程，依托阿克陶县林果业高质量发展布局，积极与</t>
    </r>
    <r>
      <rPr>
        <sz val="16"/>
        <rFont val="Times New Roman"/>
        <charset val="134"/>
      </rPr>
      <t>41</t>
    </r>
    <r>
      <rPr>
        <sz val="16"/>
        <rFont val="宋体"/>
        <charset val="134"/>
      </rPr>
      <t>团草湖镇</t>
    </r>
    <r>
      <rPr>
        <sz val="16"/>
        <rFont val="Times New Roman"/>
        <charset val="134"/>
      </rPr>
      <t>7</t>
    </r>
    <r>
      <rPr>
        <sz val="16"/>
        <rFont val="宋体"/>
        <charset val="134"/>
      </rPr>
      <t>连沟通对接，共同推动</t>
    </r>
    <r>
      <rPr>
        <sz val="16"/>
        <rFont val="Times New Roman"/>
        <charset val="134"/>
      </rPr>
      <t>“</t>
    </r>
    <r>
      <rPr>
        <sz val="16"/>
        <rFont val="宋体"/>
        <charset val="134"/>
      </rPr>
      <t>连村共建</t>
    </r>
    <r>
      <rPr>
        <sz val="16"/>
        <rFont val="Times New Roman"/>
        <charset val="134"/>
      </rPr>
      <t>”</t>
    </r>
    <r>
      <rPr>
        <sz val="16"/>
        <rFont val="宋体"/>
        <charset val="134"/>
      </rPr>
      <t>工作，整合利用</t>
    </r>
    <r>
      <rPr>
        <sz val="16"/>
        <rFont val="Times New Roman"/>
        <charset val="134"/>
      </rPr>
      <t>41</t>
    </r>
    <r>
      <rPr>
        <sz val="16"/>
        <rFont val="宋体"/>
        <charset val="134"/>
      </rPr>
      <t>团草湖镇</t>
    </r>
    <r>
      <rPr>
        <sz val="16"/>
        <rFont val="Times New Roman"/>
        <charset val="134"/>
      </rPr>
      <t>7</t>
    </r>
    <r>
      <rPr>
        <sz val="16"/>
        <rFont val="宋体"/>
        <charset val="134"/>
      </rPr>
      <t>连林果业种植管理技术支持和技术指导优势发展优质林果业。项目建成后，带动</t>
    </r>
    <r>
      <rPr>
        <sz val="16"/>
        <rFont val="Times New Roman"/>
        <charset val="134"/>
      </rPr>
      <t>143</t>
    </r>
    <r>
      <rPr>
        <sz val="16"/>
        <rFont val="宋体"/>
        <charset val="134"/>
      </rPr>
      <t>户农民科学种植管理，提升林果品质，打造精品林果产业，提高果品附加值，增加农民林果业收入。逐步推进塔尔乡林果业高质量发展，助力巩固拓展脱贫攻坚成果同乡村振兴有效衔接。通过实施该项目可吸纳本县</t>
    </r>
    <r>
      <rPr>
        <sz val="16"/>
        <rFont val="Times New Roman"/>
        <charset val="134"/>
      </rPr>
      <t>30</t>
    </r>
    <r>
      <rPr>
        <sz val="16"/>
        <rFont val="宋体"/>
        <charset val="134"/>
      </rPr>
      <t>人务工就业。</t>
    </r>
  </si>
  <si>
    <r>
      <rPr>
        <sz val="16"/>
        <rFont val="宋体"/>
        <charset val="134"/>
      </rPr>
      <t>一是通过将生态林改换种植经济林，让林草地变为一般农田，提高土地使用效率，及确保粮食和饲草料种植，又保证林地性质不变。二是通过科学种植管理，提升林果品质，提高果品附加值，增加农民林果业种植收入。三是通过种植农作物，增加农民饲草料储备，为畜牧业发展奠定一定的基础。</t>
    </r>
  </si>
  <si>
    <t>AKT24-006-12</t>
  </si>
  <si>
    <r>
      <rPr>
        <sz val="16"/>
        <rFont val="宋体"/>
        <charset val="134"/>
      </rPr>
      <t>阿克陶县克孜勒陶镇红新村引水管道提升改造工程</t>
    </r>
  </si>
  <si>
    <r>
      <rPr>
        <sz val="16"/>
        <rFont val="宋体"/>
        <charset val="134"/>
      </rPr>
      <t>克孜勒陶镇红新村</t>
    </r>
  </si>
  <si>
    <r>
      <rPr>
        <sz val="16"/>
        <rFont val="宋体"/>
        <charset val="134"/>
      </rPr>
      <t>新建引水管道</t>
    </r>
    <r>
      <rPr>
        <sz val="16"/>
        <rFont val="Times New Roman"/>
        <charset val="134"/>
      </rPr>
      <t>11503m</t>
    </r>
    <r>
      <rPr>
        <sz val="16"/>
        <rFont val="宋体"/>
        <charset val="134"/>
      </rPr>
      <t>（</t>
    </r>
    <r>
      <rPr>
        <sz val="16"/>
        <rFont val="Times New Roman"/>
        <charset val="134"/>
      </rPr>
      <t>100</t>
    </r>
    <r>
      <rPr>
        <sz val="16"/>
        <rFont val="宋体"/>
        <charset val="134"/>
      </rPr>
      <t>级</t>
    </r>
    <r>
      <rPr>
        <sz val="16"/>
        <rFont val="Times New Roman"/>
        <charset val="134"/>
      </rPr>
      <t>PE</t>
    </r>
    <r>
      <rPr>
        <sz val="16"/>
        <rFont val="宋体"/>
        <charset val="134"/>
      </rPr>
      <t>管</t>
    </r>
    <r>
      <rPr>
        <sz val="16"/>
        <rFont val="Times New Roman"/>
        <charset val="134"/>
      </rPr>
      <t>DN315mm</t>
    </r>
    <r>
      <rPr>
        <sz val="16"/>
        <rFont val="宋体"/>
        <charset val="134"/>
      </rPr>
      <t>、</t>
    </r>
    <r>
      <rPr>
        <sz val="16"/>
        <rFont val="Times New Roman"/>
        <charset val="134"/>
      </rPr>
      <t>1.6Mpa</t>
    </r>
    <r>
      <rPr>
        <sz val="16"/>
        <rFont val="宋体"/>
        <charset val="134"/>
      </rPr>
      <t>），配套建筑物</t>
    </r>
    <r>
      <rPr>
        <sz val="16"/>
        <rFont val="Times New Roman"/>
        <charset val="134"/>
      </rPr>
      <t>32</t>
    </r>
    <r>
      <rPr>
        <sz val="16"/>
        <rFont val="宋体"/>
        <charset val="134"/>
      </rPr>
      <t>座，其中新建</t>
    </r>
    <r>
      <rPr>
        <sz val="16"/>
        <rFont val="Times New Roman"/>
        <charset val="134"/>
      </rPr>
      <t>520m³</t>
    </r>
    <r>
      <rPr>
        <sz val="16"/>
        <rFont val="宋体"/>
        <charset val="134"/>
      </rPr>
      <t>集泉池</t>
    </r>
    <r>
      <rPr>
        <sz val="16"/>
        <rFont val="Times New Roman"/>
        <charset val="134"/>
      </rPr>
      <t>1</t>
    </r>
    <r>
      <rPr>
        <sz val="16"/>
        <rFont val="宋体"/>
        <charset val="134"/>
      </rPr>
      <t>座、新建泉水区域防洪堤</t>
    </r>
    <r>
      <rPr>
        <sz val="16"/>
        <rFont val="Times New Roman"/>
        <charset val="134"/>
      </rPr>
      <t>280m</t>
    </r>
    <r>
      <rPr>
        <sz val="16"/>
        <rFont val="宋体"/>
        <charset val="134"/>
      </rPr>
      <t>及</t>
    </r>
    <r>
      <rPr>
        <sz val="16"/>
        <rFont val="Times New Roman"/>
        <charset val="134"/>
      </rPr>
      <t>3</t>
    </r>
    <r>
      <rPr>
        <sz val="16"/>
        <rFont val="宋体"/>
        <charset val="134"/>
      </rPr>
      <t>座挑坝、新建</t>
    </r>
    <r>
      <rPr>
        <sz val="16"/>
        <rFont val="Times New Roman"/>
        <charset val="134"/>
      </rPr>
      <t>30m³</t>
    </r>
    <r>
      <rPr>
        <sz val="16"/>
        <rFont val="宋体"/>
        <charset val="134"/>
      </rPr>
      <t>减压池</t>
    </r>
    <r>
      <rPr>
        <sz val="16"/>
        <rFont val="Times New Roman"/>
        <charset val="134"/>
      </rPr>
      <t>8</t>
    </r>
    <r>
      <rPr>
        <sz val="16"/>
        <rFont val="宋体"/>
        <charset val="134"/>
      </rPr>
      <t>座、总放水阀门井</t>
    </r>
    <r>
      <rPr>
        <sz val="16"/>
        <rFont val="Times New Roman"/>
        <charset val="134"/>
      </rPr>
      <t>1</t>
    </r>
    <r>
      <rPr>
        <sz val="16"/>
        <rFont val="宋体"/>
        <charset val="134"/>
      </rPr>
      <t>座、进排气阀井</t>
    </r>
    <r>
      <rPr>
        <sz val="16"/>
        <rFont val="Times New Roman"/>
        <charset val="134"/>
      </rPr>
      <t>11</t>
    </r>
    <r>
      <rPr>
        <sz val="16"/>
        <rFont val="宋体"/>
        <charset val="134"/>
      </rPr>
      <t>座、检查排水井</t>
    </r>
    <r>
      <rPr>
        <sz val="16"/>
        <rFont val="Times New Roman"/>
        <charset val="134"/>
      </rPr>
      <t>10</t>
    </r>
    <r>
      <rPr>
        <sz val="16"/>
        <rFont val="宋体"/>
        <charset val="134"/>
      </rPr>
      <t>座。穿柏油路</t>
    </r>
    <r>
      <rPr>
        <sz val="16"/>
        <rFont val="Times New Roman"/>
        <charset val="134"/>
      </rPr>
      <t>1</t>
    </r>
    <r>
      <rPr>
        <sz val="16"/>
        <rFont val="宋体"/>
        <charset val="134"/>
      </rPr>
      <t>处、穿冲洪沟</t>
    </r>
    <r>
      <rPr>
        <sz val="16"/>
        <rFont val="Times New Roman"/>
        <charset val="134"/>
      </rPr>
      <t>6</t>
    </r>
    <r>
      <rPr>
        <sz val="16"/>
        <rFont val="宋体"/>
        <charset val="134"/>
      </rPr>
      <t>处、水源地及建筑物保护</t>
    </r>
    <r>
      <rPr>
        <sz val="16"/>
        <rFont val="Times New Roman"/>
        <charset val="134"/>
      </rPr>
      <t>32</t>
    </r>
    <r>
      <rPr>
        <sz val="16"/>
        <rFont val="宋体"/>
        <charset val="134"/>
      </rPr>
      <t>处、里程碑</t>
    </r>
    <r>
      <rPr>
        <sz val="16"/>
        <rFont val="Times New Roman"/>
        <charset val="134"/>
      </rPr>
      <t>11</t>
    </r>
    <r>
      <rPr>
        <sz val="16"/>
        <rFont val="宋体"/>
        <charset val="134"/>
      </rPr>
      <t>座、里程桩</t>
    </r>
    <r>
      <rPr>
        <sz val="16"/>
        <rFont val="Times New Roman"/>
        <charset val="134"/>
      </rPr>
      <t>116</t>
    </r>
    <r>
      <rPr>
        <sz val="16"/>
        <rFont val="宋体"/>
        <charset val="134"/>
      </rPr>
      <t>座及配套防洪设施。</t>
    </r>
    <r>
      <rPr>
        <sz val="16"/>
        <rFont val="Times New Roman"/>
        <charset val="134"/>
      </rPr>
      <t xml:space="preserve"> </t>
    </r>
  </si>
  <si>
    <r>
      <rPr>
        <sz val="16"/>
        <rFont val="宋体"/>
        <charset val="134"/>
      </rPr>
      <t>通过项目实施满足红新村</t>
    </r>
    <r>
      <rPr>
        <sz val="16"/>
        <rFont val="Times New Roman"/>
        <charset val="134"/>
      </rPr>
      <t>265</t>
    </r>
    <r>
      <rPr>
        <sz val="16"/>
        <rFont val="宋体"/>
        <charset val="134"/>
      </rPr>
      <t>户、</t>
    </r>
    <r>
      <rPr>
        <sz val="16"/>
        <rFont val="Times New Roman"/>
        <charset val="134"/>
      </rPr>
      <t>1089</t>
    </r>
    <r>
      <rPr>
        <sz val="16"/>
        <rFont val="宋体"/>
        <charset val="134"/>
      </rPr>
      <t>人饮供水量。将改善灌溉面积</t>
    </r>
    <r>
      <rPr>
        <sz val="16"/>
        <rFont val="Times New Roman"/>
        <charset val="134"/>
      </rPr>
      <t>4300</t>
    </r>
    <r>
      <rPr>
        <sz val="16"/>
        <rFont val="宋体"/>
        <charset val="134"/>
      </rPr>
      <t>亩，解决旱情提供保证，增加农作物单产，提高农民收入有重要的意义。</t>
    </r>
  </si>
  <si>
    <r>
      <rPr>
        <sz val="16"/>
        <rFont val="宋体"/>
        <charset val="134"/>
      </rPr>
      <t>通过项目实施满足红新村</t>
    </r>
    <r>
      <rPr>
        <sz val="16"/>
        <rFont val="Times New Roman"/>
        <charset val="134"/>
      </rPr>
      <t>265</t>
    </r>
    <r>
      <rPr>
        <sz val="16"/>
        <rFont val="宋体"/>
        <charset val="134"/>
      </rPr>
      <t>户、</t>
    </r>
    <r>
      <rPr>
        <sz val="16"/>
        <rFont val="Times New Roman"/>
        <charset val="134"/>
      </rPr>
      <t>1089</t>
    </r>
    <r>
      <rPr>
        <sz val="16"/>
        <rFont val="宋体"/>
        <charset val="134"/>
      </rPr>
      <t>人饮供水量。将改善灌溉面积</t>
    </r>
    <r>
      <rPr>
        <sz val="16"/>
        <rFont val="Times New Roman"/>
        <charset val="134"/>
      </rPr>
      <t>4300</t>
    </r>
    <r>
      <rPr>
        <sz val="16"/>
        <rFont val="宋体"/>
        <charset val="134"/>
      </rPr>
      <t>亩，群众满意度达到</t>
    </r>
    <r>
      <rPr>
        <sz val="16"/>
        <rFont val="Times New Roman"/>
        <charset val="134"/>
      </rPr>
      <t>96%</t>
    </r>
    <r>
      <rPr>
        <sz val="16"/>
        <rFont val="宋体"/>
        <charset val="134"/>
      </rPr>
      <t>以上。</t>
    </r>
  </si>
  <si>
    <t>AKT-2024-009</t>
  </si>
  <si>
    <r>
      <rPr>
        <sz val="16"/>
        <rFont val="宋体"/>
        <charset val="134"/>
      </rPr>
      <t>阿克陶县人工增水项目</t>
    </r>
  </si>
  <si>
    <r>
      <rPr>
        <sz val="16"/>
        <rFont val="宋体"/>
        <charset val="134"/>
      </rPr>
      <t>各乡镇场</t>
    </r>
  </si>
  <si>
    <r>
      <rPr>
        <sz val="16"/>
        <rFont val="宋体"/>
        <charset val="134"/>
      </rPr>
      <t>在阿克陶县海拔高度</t>
    </r>
    <r>
      <rPr>
        <sz val="16"/>
        <rFont val="Times New Roman"/>
        <charset val="134"/>
      </rPr>
      <t>3000</t>
    </r>
    <r>
      <rPr>
        <sz val="16"/>
        <rFont val="宋体"/>
        <charset val="134"/>
      </rPr>
      <t>米以上的山区建设</t>
    </r>
    <r>
      <rPr>
        <sz val="16"/>
        <rFont val="Times New Roman"/>
        <charset val="134"/>
      </rPr>
      <t>10</t>
    </r>
    <r>
      <rPr>
        <sz val="16"/>
        <rFont val="宋体"/>
        <charset val="134"/>
      </rPr>
      <t>座地面智能碘化银烟炉，每座智能碘化银烟炉及基础设施配套投资</t>
    </r>
    <r>
      <rPr>
        <sz val="16"/>
        <rFont val="Times New Roman"/>
        <charset val="134"/>
      </rPr>
      <t>30</t>
    </r>
    <r>
      <rPr>
        <sz val="16"/>
        <rFont val="宋体"/>
        <charset val="134"/>
      </rPr>
      <t>万元，共计</t>
    </r>
    <r>
      <rPr>
        <sz val="16"/>
        <rFont val="Times New Roman"/>
        <charset val="134"/>
      </rPr>
      <t>300</t>
    </r>
    <r>
      <rPr>
        <sz val="16"/>
        <rFont val="宋体"/>
        <charset val="134"/>
      </rPr>
      <t>万元。</t>
    </r>
  </si>
  <si>
    <r>
      <rPr>
        <sz val="16"/>
        <rFont val="宋体"/>
        <charset val="134"/>
      </rPr>
      <t>阿克陶县人工影响天气工作办公室</t>
    </r>
  </si>
  <si>
    <r>
      <rPr>
        <sz val="16"/>
        <rFont val="宋体"/>
        <charset val="134"/>
      </rPr>
      <t>艾买提江</t>
    </r>
    <r>
      <rPr>
        <sz val="16"/>
        <rFont val="Times New Roman"/>
        <charset val="134"/>
      </rPr>
      <t>·</t>
    </r>
    <r>
      <rPr>
        <sz val="16"/>
        <rFont val="宋体"/>
        <charset val="134"/>
      </rPr>
      <t>阿不力米提</t>
    </r>
  </si>
  <si>
    <r>
      <rPr>
        <sz val="16"/>
        <rFont val="宋体"/>
        <charset val="134"/>
      </rPr>
      <t>阿克陶县气象局</t>
    </r>
  </si>
  <si>
    <r>
      <rPr>
        <sz val="16"/>
        <rFont val="宋体"/>
        <charset val="134"/>
      </rPr>
      <t>朱林</t>
    </r>
  </si>
  <si>
    <r>
      <rPr>
        <sz val="16"/>
        <rFont val="宋体"/>
        <charset val="134"/>
      </rPr>
      <t>通过人工增水手段，每年可以增加近</t>
    </r>
    <r>
      <rPr>
        <sz val="16"/>
        <rFont val="Times New Roman"/>
        <charset val="134"/>
      </rPr>
      <t>2</t>
    </r>
    <r>
      <rPr>
        <sz val="16"/>
        <rFont val="宋体"/>
        <charset val="134"/>
      </rPr>
      <t>亿方水，可有效缓解干旱，助力农牧业增收。</t>
    </r>
  </si>
  <si>
    <r>
      <rPr>
        <sz val="16"/>
        <rFont val="宋体"/>
        <charset val="134"/>
      </rPr>
      <t>通过项目实施增加降水，不仅可以加大自然降雪转化率，增加山区积雪，同时还可以把水作为固体水库储存在山区，成为调节水资源季节分配的重要手段。</t>
    </r>
  </si>
  <si>
    <t>产业园（区）</t>
  </si>
  <si>
    <t>AKT24-007-1</t>
  </si>
  <si>
    <r>
      <rPr>
        <sz val="16"/>
        <rFont val="宋体"/>
        <charset val="134"/>
      </rPr>
      <t>克州阿克陶县现代农业产业园畜牧园区基础设施建设项目</t>
    </r>
  </si>
  <si>
    <r>
      <rPr>
        <sz val="16"/>
        <rFont val="宋体"/>
        <charset val="134"/>
      </rPr>
      <t>产业园（区）</t>
    </r>
  </si>
  <si>
    <r>
      <rPr>
        <sz val="16"/>
        <rFont val="宋体"/>
        <charset val="134"/>
      </rPr>
      <t>现代农业产业园区</t>
    </r>
  </si>
  <si>
    <r>
      <rPr>
        <sz val="16"/>
        <rFont val="Times New Roman"/>
        <charset val="134"/>
      </rPr>
      <t>2024</t>
    </r>
    <r>
      <rPr>
        <sz val="16"/>
        <rFont val="宋体"/>
        <charset val="134"/>
      </rPr>
      <t>年</t>
    </r>
    <r>
      <rPr>
        <sz val="16"/>
        <rFont val="Times New Roman"/>
        <charset val="134"/>
      </rPr>
      <t>1</t>
    </r>
    <r>
      <rPr>
        <sz val="16"/>
        <rFont val="宋体"/>
        <charset val="134"/>
      </rPr>
      <t>月</t>
    </r>
    <r>
      <rPr>
        <sz val="16"/>
        <rFont val="Times New Roman"/>
        <charset val="134"/>
      </rPr>
      <t>-2024</t>
    </r>
    <r>
      <rPr>
        <sz val="16"/>
        <rFont val="宋体"/>
        <charset val="134"/>
      </rPr>
      <t>年</t>
    </r>
    <r>
      <rPr>
        <sz val="16"/>
        <rFont val="Times New Roman"/>
        <charset val="134"/>
      </rPr>
      <t>8</t>
    </r>
    <r>
      <rPr>
        <sz val="16"/>
        <rFont val="宋体"/>
        <charset val="134"/>
      </rPr>
      <t>月</t>
    </r>
  </si>
  <si>
    <r>
      <rPr>
        <sz val="16"/>
        <rFont val="宋体"/>
        <charset val="134"/>
      </rPr>
      <t>克州阿克陶现代农业产业园畜牧园区基础设施建设项目计划总投资</t>
    </r>
    <r>
      <rPr>
        <sz val="16"/>
        <rFont val="Times New Roman"/>
        <charset val="134"/>
      </rPr>
      <t>34500</t>
    </r>
    <r>
      <rPr>
        <sz val="16"/>
        <rFont val="宋体"/>
        <charset val="134"/>
      </rPr>
      <t>万元，其中：政府投资</t>
    </r>
    <r>
      <rPr>
        <sz val="16"/>
        <rFont val="Times New Roman"/>
        <charset val="134"/>
      </rPr>
      <t>22500</t>
    </r>
    <r>
      <rPr>
        <sz val="16"/>
        <rFont val="宋体"/>
        <charset val="134"/>
      </rPr>
      <t>万元（</t>
    </r>
    <r>
      <rPr>
        <sz val="16"/>
        <rFont val="Times New Roman"/>
        <charset val="134"/>
      </rPr>
      <t>2023</t>
    </r>
    <r>
      <rPr>
        <sz val="16"/>
        <rFont val="宋体"/>
        <charset val="134"/>
      </rPr>
      <t>年投资</t>
    </r>
    <r>
      <rPr>
        <sz val="16"/>
        <rFont val="Times New Roman"/>
        <charset val="134"/>
      </rPr>
      <t>16500</t>
    </r>
    <r>
      <rPr>
        <sz val="16"/>
        <rFont val="宋体"/>
        <charset val="134"/>
      </rPr>
      <t>万元，</t>
    </r>
    <r>
      <rPr>
        <sz val="16"/>
        <rFont val="Times New Roman"/>
        <charset val="134"/>
      </rPr>
      <t>2024</t>
    </r>
    <r>
      <rPr>
        <sz val="16"/>
        <rFont val="宋体"/>
        <charset val="134"/>
      </rPr>
      <t>年投资</t>
    </r>
    <r>
      <rPr>
        <sz val="16"/>
        <rFont val="Times New Roman"/>
        <charset val="134"/>
      </rPr>
      <t>6000</t>
    </r>
    <r>
      <rPr>
        <sz val="16"/>
        <rFont val="宋体"/>
        <charset val="134"/>
      </rPr>
      <t>万元），企业投资</t>
    </r>
    <r>
      <rPr>
        <sz val="16"/>
        <rFont val="Times New Roman"/>
        <charset val="134"/>
      </rPr>
      <t>12000</t>
    </r>
    <r>
      <rPr>
        <sz val="16"/>
        <rFont val="宋体"/>
        <charset val="134"/>
      </rPr>
      <t>万元。</t>
    </r>
    <r>
      <rPr>
        <sz val="16"/>
        <rFont val="Times New Roman"/>
        <charset val="134"/>
      </rPr>
      <t xml:space="preserve">
</t>
    </r>
    <r>
      <rPr>
        <sz val="16"/>
        <rFont val="宋体"/>
        <charset val="134"/>
      </rPr>
      <t>总建筑面积为</t>
    </r>
    <r>
      <rPr>
        <sz val="16"/>
        <rFont val="Times New Roman"/>
        <charset val="134"/>
      </rPr>
      <t>133252.64</t>
    </r>
    <r>
      <rPr>
        <sz val="16"/>
        <rFont val="宋体"/>
        <charset val="134"/>
      </rPr>
      <t>㎡，其中包括建筑物面积</t>
    </r>
    <r>
      <rPr>
        <sz val="16"/>
        <rFont val="Times New Roman"/>
        <charset val="134"/>
      </rPr>
      <t>118714.46</t>
    </r>
    <r>
      <rPr>
        <sz val="16"/>
        <rFont val="宋体"/>
        <charset val="134"/>
      </rPr>
      <t>㎡，构筑物面积</t>
    </r>
    <r>
      <rPr>
        <sz val="16"/>
        <rFont val="Times New Roman"/>
        <charset val="134"/>
      </rPr>
      <t>14538.18</t>
    </r>
    <r>
      <rPr>
        <sz val="16"/>
        <rFont val="宋体"/>
        <charset val="134"/>
      </rPr>
      <t>㎡。本建筑主要由钢结构及砖混结构组成。其中</t>
    </r>
    <r>
      <rPr>
        <sz val="16"/>
        <rFont val="Times New Roman"/>
        <charset val="134"/>
      </rPr>
      <t>2024</t>
    </r>
    <r>
      <rPr>
        <sz val="16"/>
        <rFont val="宋体"/>
        <charset val="134"/>
      </rPr>
      <t>年建设内容有：围栏牛舍</t>
    </r>
    <r>
      <rPr>
        <sz val="16"/>
        <rFont val="Times New Roman"/>
        <charset val="134"/>
      </rPr>
      <t>20</t>
    </r>
    <r>
      <rPr>
        <sz val="16"/>
        <rFont val="宋体"/>
        <charset val="134"/>
      </rPr>
      <t>个，单栋面积为</t>
    </r>
    <r>
      <rPr>
        <sz val="16"/>
        <rFont val="Times New Roman"/>
        <charset val="134"/>
      </rPr>
      <t>588.6</t>
    </r>
    <r>
      <rPr>
        <sz val="16"/>
        <rFont val="宋体"/>
        <charset val="134"/>
      </rPr>
      <t>㎡，总建筑面积为</t>
    </r>
    <r>
      <rPr>
        <sz val="16"/>
        <rFont val="Times New Roman"/>
        <charset val="134"/>
      </rPr>
      <t>11772</t>
    </r>
    <r>
      <rPr>
        <sz val="16"/>
        <rFont val="宋体"/>
        <charset val="134"/>
      </rPr>
      <t>㎡；饲（精）料库</t>
    </r>
    <r>
      <rPr>
        <sz val="16"/>
        <rFont val="Times New Roman"/>
        <charset val="134"/>
      </rPr>
      <t>2</t>
    </r>
    <r>
      <rPr>
        <sz val="16"/>
        <rFont val="宋体"/>
        <charset val="134"/>
      </rPr>
      <t>个，单栋建筑面积</t>
    </r>
    <r>
      <rPr>
        <sz val="16"/>
        <rFont val="Times New Roman"/>
        <charset val="134"/>
      </rPr>
      <t>1495.96</t>
    </r>
    <r>
      <rPr>
        <sz val="16"/>
        <rFont val="宋体"/>
        <charset val="134"/>
      </rPr>
      <t>㎡，总建筑面积为</t>
    </r>
    <r>
      <rPr>
        <sz val="16"/>
        <rFont val="Times New Roman"/>
        <charset val="134"/>
      </rPr>
      <t>2991.92</t>
    </r>
    <r>
      <rPr>
        <sz val="16"/>
        <rFont val="宋体"/>
        <charset val="134"/>
      </rPr>
      <t>㎡；饲料配置件</t>
    </r>
    <r>
      <rPr>
        <sz val="16"/>
        <rFont val="Times New Roman"/>
        <charset val="134"/>
      </rPr>
      <t>2</t>
    </r>
    <r>
      <rPr>
        <sz val="16"/>
        <rFont val="宋体"/>
        <charset val="134"/>
      </rPr>
      <t>个，单栋建筑面积为</t>
    </r>
    <r>
      <rPr>
        <sz val="16"/>
        <rFont val="Times New Roman"/>
        <charset val="134"/>
      </rPr>
      <t>1033.8</t>
    </r>
    <r>
      <rPr>
        <sz val="16"/>
        <rFont val="宋体"/>
        <charset val="134"/>
      </rPr>
      <t>㎡，总建筑面积为</t>
    </r>
    <r>
      <rPr>
        <sz val="16"/>
        <rFont val="Times New Roman"/>
        <charset val="134"/>
      </rPr>
      <t>2067.66</t>
    </r>
    <r>
      <rPr>
        <sz val="16"/>
        <rFont val="宋体"/>
        <charset val="134"/>
      </rPr>
      <t>㎡；临时机具存放库</t>
    </r>
    <r>
      <rPr>
        <sz val="16"/>
        <rFont val="Times New Roman"/>
        <charset val="134"/>
      </rPr>
      <t>1</t>
    </r>
    <r>
      <rPr>
        <sz val="16"/>
        <rFont val="宋体"/>
        <charset val="134"/>
      </rPr>
      <t>个，建筑面积为</t>
    </r>
    <r>
      <rPr>
        <sz val="16"/>
        <rFont val="Times New Roman"/>
        <charset val="134"/>
      </rPr>
      <t>752.03</t>
    </r>
    <r>
      <rPr>
        <sz val="16"/>
        <rFont val="宋体"/>
        <charset val="134"/>
      </rPr>
      <t>㎡；干草（粗料）库</t>
    </r>
    <r>
      <rPr>
        <sz val="16"/>
        <rFont val="Times New Roman"/>
        <charset val="134"/>
      </rPr>
      <t>20</t>
    </r>
    <r>
      <rPr>
        <sz val="16"/>
        <rFont val="宋体"/>
        <charset val="134"/>
      </rPr>
      <t>个，单栋建筑面积为</t>
    </r>
    <r>
      <rPr>
        <sz val="16"/>
        <rFont val="Times New Roman"/>
        <charset val="134"/>
      </rPr>
      <t>525</t>
    </r>
    <r>
      <rPr>
        <sz val="16"/>
        <rFont val="宋体"/>
        <charset val="134"/>
      </rPr>
      <t>㎡，总建筑面积为</t>
    </r>
    <r>
      <rPr>
        <sz val="16"/>
        <rFont val="Times New Roman"/>
        <charset val="134"/>
      </rPr>
      <t>10500</t>
    </r>
    <r>
      <rPr>
        <sz val="16"/>
        <rFont val="宋体"/>
        <charset val="134"/>
      </rPr>
      <t>㎡；管理用房</t>
    </r>
    <r>
      <rPr>
        <sz val="16"/>
        <rFont val="Times New Roman"/>
        <charset val="134"/>
      </rPr>
      <t>1</t>
    </r>
    <r>
      <rPr>
        <sz val="16"/>
        <rFont val="宋体"/>
        <charset val="134"/>
      </rPr>
      <t>个，建筑面积为</t>
    </r>
    <r>
      <rPr>
        <sz val="16"/>
        <rFont val="Times New Roman"/>
        <charset val="134"/>
      </rPr>
      <t>1337</t>
    </r>
    <r>
      <rPr>
        <sz val="16"/>
        <rFont val="宋体"/>
        <charset val="134"/>
      </rPr>
      <t>㎡；消毒间</t>
    </r>
    <r>
      <rPr>
        <sz val="16"/>
        <rFont val="Times New Roman"/>
        <charset val="134"/>
      </rPr>
      <t>6</t>
    </r>
    <r>
      <rPr>
        <sz val="16"/>
        <rFont val="宋体"/>
        <charset val="134"/>
      </rPr>
      <t>个，单栋建筑面积为</t>
    </r>
    <r>
      <rPr>
        <sz val="16"/>
        <rFont val="Times New Roman"/>
        <charset val="134"/>
      </rPr>
      <t>141.62</t>
    </r>
    <r>
      <rPr>
        <sz val="16"/>
        <rFont val="宋体"/>
        <charset val="134"/>
      </rPr>
      <t>㎡；总建筑面积为</t>
    </r>
    <r>
      <rPr>
        <sz val="16"/>
        <rFont val="Times New Roman"/>
        <charset val="134"/>
      </rPr>
      <t>849.72</t>
    </r>
    <r>
      <rPr>
        <sz val="16"/>
        <rFont val="宋体"/>
        <charset val="134"/>
      </rPr>
      <t>㎡；兽医室</t>
    </r>
    <r>
      <rPr>
        <sz val="16"/>
        <rFont val="Times New Roman"/>
        <charset val="134"/>
      </rPr>
      <t>1</t>
    </r>
    <r>
      <rPr>
        <sz val="16"/>
        <rFont val="宋体"/>
        <charset val="134"/>
      </rPr>
      <t>个，建筑面积为</t>
    </r>
    <r>
      <rPr>
        <sz val="16"/>
        <rFont val="Times New Roman"/>
        <charset val="134"/>
      </rPr>
      <t>138.53</t>
    </r>
    <r>
      <rPr>
        <sz val="16"/>
        <rFont val="宋体"/>
        <charset val="134"/>
      </rPr>
      <t>㎡；配种室</t>
    </r>
    <r>
      <rPr>
        <sz val="16"/>
        <rFont val="Times New Roman"/>
        <charset val="134"/>
      </rPr>
      <t>1</t>
    </r>
    <r>
      <rPr>
        <sz val="16"/>
        <rFont val="宋体"/>
        <charset val="134"/>
      </rPr>
      <t>个，建筑面积为</t>
    </r>
    <r>
      <rPr>
        <sz val="16"/>
        <rFont val="Times New Roman"/>
        <charset val="134"/>
      </rPr>
      <t>138.53</t>
    </r>
    <r>
      <rPr>
        <sz val="16"/>
        <rFont val="宋体"/>
        <charset val="134"/>
      </rPr>
      <t>㎡；粪污资源化利用</t>
    </r>
    <r>
      <rPr>
        <sz val="16"/>
        <rFont val="Times New Roman"/>
        <charset val="134"/>
      </rPr>
      <t>1</t>
    </r>
    <r>
      <rPr>
        <sz val="16"/>
        <rFont val="宋体"/>
        <charset val="134"/>
      </rPr>
      <t>个，建筑面积为</t>
    </r>
    <r>
      <rPr>
        <sz val="16"/>
        <rFont val="Times New Roman"/>
        <charset val="134"/>
      </rPr>
      <t>7939.45</t>
    </r>
    <r>
      <rPr>
        <sz val="16"/>
        <rFont val="宋体"/>
        <charset val="134"/>
      </rPr>
      <t>㎡；水净化设施</t>
    </r>
    <r>
      <rPr>
        <sz val="16"/>
        <rFont val="Times New Roman"/>
        <charset val="134"/>
      </rPr>
      <t>1</t>
    </r>
    <r>
      <rPr>
        <sz val="16"/>
        <rFont val="宋体"/>
        <charset val="134"/>
      </rPr>
      <t>个，建筑面积</t>
    </r>
    <r>
      <rPr>
        <sz val="16"/>
        <rFont val="Times New Roman"/>
        <charset val="134"/>
      </rPr>
      <t>1033.83</t>
    </r>
    <r>
      <rPr>
        <sz val="16"/>
        <rFont val="宋体"/>
        <charset val="134"/>
      </rPr>
      <t>㎡；磅房</t>
    </r>
    <r>
      <rPr>
        <sz val="16"/>
        <rFont val="Times New Roman"/>
        <charset val="134"/>
      </rPr>
      <t>3</t>
    </r>
    <r>
      <rPr>
        <sz val="16"/>
        <rFont val="宋体"/>
        <charset val="134"/>
      </rPr>
      <t>个。单栋建筑面积为</t>
    </r>
    <r>
      <rPr>
        <sz val="16"/>
        <rFont val="Times New Roman"/>
        <charset val="134"/>
      </rPr>
      <t>46.89</t>
    </r>
    <r>
      <rPr>
        <sz val="16"/>
        <rFont val="宋体"/>
        <charset val="134"/>
      </rPr>
      <t>㎡，总建筑面积为</t>
    </r>
    <r>
      <rPr>
        <sz val="16"/>
        <rFont val="Times New Roman"/>
        <charset val="134"/>
      </rPr>
      <t>140.67</t>
    </r>
    <r>
      <rPr>
        <sz val="16"/>
        <rFont val="宋体"/>
        <charset val="134"/>
      </rPr>
      <t>㎡，构筑物包括污水处理站</t>
    </r>
    <r>
      <rPr>
        <sz val="16"/>
        <rFont val="Times New Roman"/>
        <charset val="134"/>
      </rPr>
      <t>1</t>
    </r>
    <r>
      <rPr>
        <sz val="16"/>
        <rFont val="宋体"/>
        <charset val="134"/>
      </rPr>
      <t>个，建筑面积</t>
    </r>
    <r>
      <rPr>
        <sz val="16"/>
        <rFont val="Times New Roman"/>
        <charset val="134"/>
      </rPr>
      <t>1000</t>
    </r>
    <r>
      <rPr>
        <sz val="16"/>
        <rFont val="宋体"/>
        <charset val="134"/>
      </rPr>
      <t>㎡；消防水池</t>
    </r>
    <r>
      <rPr>
        <sz val="16"/>
        <rFont val="Times New Roman"/>
        <charset val="134"/>
      </rPr>
      <t>4</t>
    </r>
    <r>
      <rPr>
        <sz val="16"/>
        <rFont val="宋体"/>
        <charset val="134"/>
      </rPr>
      <t>个，建筑面积</t>
    </r>
    <r>
      <rPr>
        <sz val="16"/>
        <rFont val="Times New Roman"/>
        <charset val="134"/>
      </rPr>
      <t>1961.28</t>
    </r>
    <r>
      <rPr>
        <sz val="16"/>
        <rFont val="宋体"/>
        <charset val="134"/>
      </rPr>
      <t>㎡；，建筑面积为</t>
    </r>
    <r>
      <rPr>
        <sz val="16"/>
        <rFont val="Times New Roman"/>
        <charset val="134"/>
      </rPr>
      <t>5000</t>
    </r>
    <r>
      <rPr>
        <sz val="16"/>
        <rFont val="宋体"/>
        <charset val="134"/>
      </rPr>
      <t>㎡；消毒池</t>
    </r>
    <r>
      <rPr>
        <sz val="16"/>
        <rFont val="Times New Roman"/>
        <charset val="134"/>
      </rPr>
      <t>10</t>
    </r>
    <r>
      <rPr>
        <sz val="16"/>
        <rFont val="宋体"/>
        <charset val="134"/>
      </rPr>
      <t>个，建筑面积为</t>
    </r>
    <r>
      <rPr>
        <sz val="16"/>
        <rFont val="Times New Roman"/>
        <charset val="134"/>
      </rPr>
      <t>400</t>
    </r>
    <r>
      <rPr>
        <sz val="16"/>
        <rFont val="宋体"/>
        <charset val="134"/>
      </rPr>
      <t>㎡；病牛处理区</t>
    </r>
    <r>
      <rPr>
        <sz val="16"/>
        <rFont val="Times New Roman"/>
        <charset val="134"/>
      </rPr>
      <t>1</t>
    </r>
    <r>
      <rPr>
        <sz val="16"/>
        <rFont val="宋体"/>
        <charset val="134"/>
      </rPr>
      <t>个，建筑面积为</t>
    </r>
    <r>
      <rPr>
        <sz val="16"/>
        <rFont val="Times New Roman"/>
        <charset val="134"/>
      </rPr>
      <t>344</t>
    </r>
    <r>
      <rPr>
        <sz val="16"/>
        <rFont val="宋体"/>
        <charset val="134"/>
      </rPr>
      <t>㎡，发酵槽</t>
    </r>
    <r>
      <rPr>
        <sz val="16"/>
        <rFont val="Times New Roman"/>
        <charset val="134"/>
      </rPr>
      <t>30</t>
    </r>
    <r>
      <rPr>
        <sz val="16"/>
        <rFont val="宋体"/>
        <charset val="134"/>
      </rPr>
      <t>个，总建筑面积为</t>
    </r>
    <r>
      <rPr>
        <sz val="16"/>
        <rFont val="Times New Roman"/>
        <charset val="134"/>
      </rPr>
      <t>4932.9</t>
    </r>
    <r>
      <rPr>
        <sz val="16"/>
        <rFont val="宋体"/>
        <charset val="134"/>
      </rPr>
      <t>㎡；地下储水池</t>
    </r>
    <r>
      <rPr>
        <sz val="16"/>
        <rFont val="Times New Roman"/>
        <charset val="134"/>
      </rPr>
      <t>1</t>
    </r>
    <r>
      <rPr>
        <sz val="16"/>
        <rFont val="宋体"/>
        <charset val="134"/>
      </rPr>
      <t>个，建筑面积为</t>
    </r>
    <r>
      <rPr>
        <sz val="16"/>
        <rFont val="Times New Roman"/>
        <charset val="134"/>
      </rPr>
      <t>900</t>
    </r>
    <r>
      <rPr>
        <sz val="16"/>
        <rFont val="宋体"/>
        <charset val="134"/>
      </rPr>
      <t>㎡及地面硬化。</t>
    </r>
  </si>
  <si>
    <r>
      <rPr>
        <sz val="16"/>
        <rFont val="宋体"/>
        <charset val="134"/>
      </rPr>
      <t>该项目投资</t>
    </r>
    <r>
      <rPr>
        <sz val="16"/>
        <rFont val="Times New Roman"/>
        <charset val="134"/>
      </rPr>
      <t>22500</t>
    </r>
    <r>
      <rPr>
        <sz val="16"/>
        <rFont val="宋体"/>
        <charset val="134"/>
      </rPr>
      <t>万元建设高标准牛舍产业园，并配套现代养殖设备；生物饲料加工厂，畜牧园区道路、供水、排水、供电等附属配套工程</t>
    </r>
    <r>
      <rPr>
        <sz val="16"/>
        <rFont val="Times New Roman"/>
        <charset val="134"/>
      </rPr>
      <t>9</t>
    </r>
    <r>
      <rPr>
        <sz val="16"/>
        <rFont val="宋体"/>
        <charset val="134"/>
      </rPr>
      <t>万平方米，由新疆昆门生物技术有限公司经营按照固定投资的</t>
    </r>
    <r>
      <rPr>
        <sz val="16"/>
        <rFont val="Times New Roman"/>
        <charset val="134"/>
      </rPr>
      <t>3%</t>
    </r>
    <r>
      <rPr>
        <sz val="16"/>
        <rFont val="宋体"/>
        <charset val="134"/>
      </rPr>
      <t>缴纳租金（项目综合收益达</t>
    </r>
    <r>
      <rPr>
        <sz val="16"/>
        <rFont val="Times New Roman"/>
        <charset val="134"/>
      </rPr>
      <t>12%</t>
    </r>
    <r>
      <rPr>
        <sz val="16"/>
        <rFont val="宋体"/>
        <charset val="134"/>
      </rPr>
      <t>）将带动阿克陶县肉牛规模化生产，为周边农民提供就业岗位</t>
    </r>
    <r>
      <rPr>
        <sz val="16"/>
        <rFont val="Times New Roman"/>
        <charset val="134"/>
      </rPr>
      <t>250</t>
    </r>
    <r>
      <rPr>
        <sz val="16"/>
        <rFont val="宋体"/>
        <charset val="134"/>
      </rPr>
      <t>人，月工资</t>
    </r>
    <r>
      <rPr>
        <sz val="16"/>
        <rFont val="Times New Roman"/>
        <charset val="134"/>
      </rPr>
      <t>2500</t>
    </r>
    <r>
      <rPr>
        <sz val="16"/>
        <rFont val="宋体"/>
        <charset val="134"/>
      </rPr>
      <t>元，</t>
    </r>
    <r>
      <rPr>
        <sz val="16"/>
        <rFont val="Times New Roman"/>
        <charset val="134"/>
      </rPr>
      <t xml:space="preserve"> </t>
    </r>
    <r>
      <rPr>
        <sz val="16"/>
        <rFont val="宋体"/>
        <charset val="134"/>
      </rPr>
      <t>增加农民收入，同时通过示范辐射，带动农户</t>
    </r>
    <r>
      <rPr>
        <sz val="16"/>
        <rFont val="Times New Roman"/>
        <charset val="134"/>
      </rPr>
      <t>500</t>
    </r>
    <r>
      <rPr>
        <sz val="16"/>
        <rFont val="宋体"/>
        <charset val="134"/>
      </rPr>
      <t>人。</t>
    </r>
  </si>
  <si>
    <r>
      <rPr>
        <sz val="16"/>
        <rFont val="宋体"/>
        <charset val="134"/>
      </rPr>
      <t>一、项目的实施将直接带动肉牛养殖基地的建设，</t>
    </r>
    <r>
      <rPr>
        <sz val="16"/>
        <rFont val="Times New Roman"/>
        <charset val="134"/>
      </rPr>
      <t>12500</t>
    </r>
    <r>
      <rPr>
        <sz val="16"/>
        <rFont val="宋体"/>
        <charset val="134"/>
      </rPr>
      <t>头需</t>
    </r>
    <r>
      <rPr>
        <sz val="16"/>
        <rFont val="Times New Roman"/>
        <charset val="134"/>
      </rPr>
      <t>50000</t>
    </r>
    <r>
      <rPr>
        <sz val="16"/>
        <rFont val="宋体"/>
        <charset val="134"/>
      </rPr>
      <t>亩饲草料，间接带动饲草基地建设，对阿克陶县肉牛养殖起到示范引领作用，形成品牌效益后可进一步带动周边地区肉牛产业发展</t>
    </r>
    <r>
      <rPr>
        <sz val="16"/>
        <rFont val="Times New Roman"/>
        <charset val="134"/>
      </rPr>
      <t xml:space="preserve">
</t>
    </r>
    <r>
      <rPr>
        <sz val="16"/>
        <rFont val="宋体"/>
        <charset val="134"/>
      </rPr>
      <t>二、通过本项目建设，可直接带动肉牛养殖基地的建设，间接带动</t>
    </r>
    <r>
      <rPr>
        <sz val="16"/>
        <rFont val="Times New Roman"/>
        <charset val="134"/>
      </rPr>
      <t>50000</t>
    </r>
    <r>
      <rPr>
        <sz val="16"/>
        <rFont val="宋体"/>
        <charset val="134"/>
      </rPr>
      <t>亩饲草基地建设，有效带动阿克陶县农业结构调整，对阿克陶县肉牛养殖起到示范引领作用，促进阿克陶县形成标准化的高产肉牛养殖基地，形成品牌效益后可进一步带动周边地区的肉牛产业大发展。</t>
    </r>
    <r>
      <rPr>
        <sz val="16"/>
        <rFont val="Times New Roman"/>
        <charset val="134"/>
      </rPr>
      <t xml:space="preserve">
</t>
    </r>
    <r>
      <rPr>
        <sz val="16"/>
        <rFont val="宋体"/>
        <charset val="134"/>
      </rPr>
      <t>三、提高粪污资源化利用，实现种养结合。</t>
    </r>
  </si>
  <si>
    <t>AKT24-007-2</t>
  </si>
  <si>
    <r>
      <rPr>
        <sz val="16"/>
        <rFont val="宋体"/>
        <charset val="134"/>
      </rPr>
      <t>阿克陶县现代农业产业园设施农业园区建设项目</t>
    </r>
  </si>
  <si>
    <r>
      <rPr>
        <sz val="16"/>
        <rFont val="宋体"/>
        <charset val="134"/>
      </rPr>
      <t>本项目拟建设克州阿克陶县现代农业产业园农业园区，项目估算总投资为</t>
    </r>
    <r>
      <rPr>
        <sz val="16"/>
        <rFont val="Times New Roman"/>
        <charset val="134"/>
      </rPr>
      <t>31500</t>
    </r>
    <r>
      <rPr>
        <sz val="16"/>
        <rFont val="宋体"/>
        <charset val="134"/>
      </rPr>
      <t>万元，规划总用地</t>
    </r>
    <r>
      <rPr>
        <sz val="16"/>
        <rFont val="Times New Roman"/>
        <charset val="134"/>
      </rPr>
      <t>2112796</t>
    </r>
    <r>
      <rPr>
        <sz val="16"/>
        <rFont val="宋体"/>
        <charset val="134"/>
      </rPr>
      <t>平方米，总建筑面积</t>
    </r>
    <r>
      <rPr>
        <sz val="16"/>
        <rFont val="Times New Roman"/>
        <charset val="134"/>
      </rPr>
      <t>696874.61</t>
    </r>
    <r>
      <rPr>
        <sz val="16"/>
        <rFont val="宋体"/>
        <charset val="134"/>
      </rPr>
      <t>平方米</t>
    </r>
    <r>
      <rPr>
        <sz val="16"/>
        <rFont val="Times New Roman"/>
        <charset val="134"/>
      </rPr>
      <t>,</t>
    </r>
    <r>
      <rPr>
        <sz val="16"/>
        <rFont val="宋体"/>
        <charset val="134"/>
      </rPr>
      <t>其中建筑物面积</t>
    </r>
    <r>
      <rPr>
        <sz val="16"/>
        <rFont val="Times New Roman"/>
        <charset val="134"/>
      </rPr>
      <t>684874.61</t>
    </r>
    <r>
      <rPr>
        <sz val="16"/>
        <rFont val="宋体"/>
        <charset val="134"/>
      </rPr>
      <t>平方米、构筑物面积</t>
    </r>
    <r>
      <rPr>
        <sz val="16"/>
        <rFont val="Times New Roman"/>
        <charset val="134"/>
      </rPr>
      <t>12000</t>
    </r>
    <r>
      <rPr>
        <sz val="16"/>
        <rFont val="宋体"/>
        <charset val="134"/>
      </rPr>
      <t>平方米。</t>
    </r>
    <r>
      <rPr>
        <sz val="16"/>
        <rFont val="Times New Roman"/>
        <charset val="134"/>
      </rPr>
      <t>1.</t>
    </r>
    <r>
      <rPr>
        <sz val="16"/>
        <rFont val="宋体"/>
        <charset val="134"/>
      </rPr>
      <t>主要建设内容及规模</t>
    </r>
    <r>
      <rPr>
        <sz val="16"/>
        <rFont val="Times New Roman"/>
        <charset val="134"/>
      </rPr>
      <t>:</t>
    </r>
    <r>
      <rPr>
        <sz val="16"/>
        <rFont val="宋体"/>
        <charset val="134"/>
      </rPr>
      <t>农业大棚</t>
    </r>
    <r>
      <rPr>
        <sz val="16"/>
        <rFont val="Times New Roman"/>
        <charset val="134"/>
      </rPr>
      <t>300</t>
    </r>
    <r>
      <rPr>
        <sz val="16"/>
        <rFont val="宋体"/>
        <charset val="134"/>
      </rPr>
      <t>个、临时农资农具存放库</t>
    </r>
    <r>
      <rPr>
        <sz val="16"/>
        <rFont val="Times New Roman"/>
        <charset val="134"/>
      </rPr>
      <t>1</t>
    </r>
    <r>
      <rPr>
        <sz val="16"/>
        <rFont val="宋体"/>
        <charset val="134"/>
      </rPr>
      <t>个、植物组培室</t>
    </r>
    <r>
      <rPr>
        <sz val="16"/>
        <rFont val="Times New Roman"/>
        <charset val="134"/>
      </rPr>
      <t>1</t>
    </r>
    <r>
      <rPr>
        <sz val="16"/>
        <rFont val="宋体"/>
        <charset val="134"/>
      </rPr>
      <t>个、地下泵房</t>
    </r>
    <r>
      <rPr>
        <sz val="16"/>
        <rFont val="Times New Roman"/>
        <charset val="134"/>
      </rPr>
      <t>1</t>
    </r>
    <r>
      <rPr>
        <sz val="16"/>
        <rFont val="宋体"/>
        <charset val="134"/>
      </rPr>
      <t>个、地上成品泵房</t>
    </r>
    <r>
      <rPr>
        <sz val="16"/>
        <rFont val="Times New Roman"/>
        <charset val="134"/>
      </rPr>
      <t>43</t>
    </r>
    <r>
      <rPr>
        <sz val="16"/>
        <rFont val="宋体"/>
        <charset val="134"/>
      </rPr>
      <t>个、成品传达</t>
    </r>
    <r>
      <rPr>
        <sz val="16"/>
        <rFont val="Times New Roman"/>
        <charset val="134"/>
      </rPr>
      <t>3</t>
    </r>
    <r>
      <rPr>
        <sz val="16"/>
        <rFont val="宋体"/>
        <charset val="134"/>
      </rPr>
      <t>个，地下灌溉水池</t>
    </r>
    <r>
      <rPr>
        <sz val="16"/>
        <rFont val="Times New Roman"/>
        <charset val="134"/>
      </rPr>
      <t>4</t>
    </r>
    <r>
      <rPr>
        <sz val="16"/>
        <rFont val="宋体"/>
        <charset val="134"/>
      </rPr>
      <t>个，道路</t>
    </r>
    <r>
      <rPr>
        <sz val="16"/>
        <rFont val="Times New Roman"/>
        <charset val="134"/>
      </rPr>
      <t>84100</t>
    </r>
    <r>
      <rPr>
        <sz val="16"/>
        <rFont val="宋体"/>
        <charset val="134"/>
      </rPr>
      <t>平方米、浸塑网围栏</t>
    </r>
    <r>
      <rPr>
        <sz val="16"/>
        <rFont val="Times New Roman"/>
        <charset val="134"/>
      </rPr>
      <t>5498</t>
    </r>
    <r>
      <rPr>
        <sz val="16"/>
        <rFont val="宋体"/>
        <charset val="134"/>
      </rPr>
      <t>米、地面硬化</t>
    </r>
    <r>
      <rPr>
        <sz val="16"/>
        <rFont val="Times New Roman"/>
        <charset val="134"/>
      </rPr>
      <t>8200</t>
    </r>
    <r>
      <rPr>
        <sz val="16"/>
        <rFont val="宋体"/>
        <charset val="134"/>
      </rPr>
      <t>平方米及水电管网等配套设施。（</t>
    </r>
    <r>
      <rPr>
        <sz val="16"/>
        <rFont val="Times New Roman"/>
        <charset val="134"/>
      </rPr>
      <t>2023</t>
    </r>
    <r>
      <rPr>
        <sz val="16"/>
        <rFont val="宋体"/>
        <charset val="134"/>
      </rPr>
      <t>年投资</t>
    </r>
    <r>
      <rPr>
        <sz val="16"/>
        <rFont val="Times New Roman"/>
        <charset val="134"/>
      </rPr>
      <t>26610.9</t>
    </r>
    <r>
      <rPr>
        <sz val="16"/>
        <rFont val="宋体"/>
        <charset val="134"/>
      </rPr>
      <t>万元，</t>
    </r>
    <r>
      <rPr>
        <sz val="16"/>
        <rFont val="Times New Roman"/>
        <charset val="134"/>
      </rPr>
      <t>2024</t>
    </r>
    <r>
      <rPr>
        <sz val="16"/>
        <rFont val="宋体"/>
        <charset val="134"/>
      </rPr>
      <t>年投资</t>
    </r>
    <r>
      <rPr>
        <sz val="16"/>
        <rFont val="Times New Roman"/>
        <charset val="134"/>
      </rPr>
      <t>4889.1</t>
    </r>
    <r>
      <rPr>
        <sz val="16"/>
        <rFont val="宋体"/>
        <charset val="134"/>
      </rPr>
      <t>万元）</t>
    </r>
  </si>
  <si>
    <r>
      <rPr>
        <sz val="16"/>
        <rFont val="宋体"/>
        <charset val="134"/>
      </rPr>
      <t>通过项目实施，有利于调整产业结构，推动当地经济发展，加快项目区农民致富的步伐，带动相关产业的发展，增加政府的税收，拓宽就业渠道。可有效提高土地产出率、资源利用率和劳动生产率，提高农业素质、效益和竞争力，通过把先进技术、设施、优良品种和产业开发结合起来，发挥试验、示范、推广、辐射作用，应用高科技成果，完善牧草、菌菇生产的各类基础设施，实行技术创新，推行标准化管理技术，通过示范的方式，把先进农业科技成果，先进农业生产方式和现代经营管理模式，客观、实际的展现出来。同时对产品进行储藏、加工，形成规模化、集约化生产，统一销售，用高产、优质、高效的实际效果，示范带动阿克陶县现代农业的跨越式发展。</t>
    </r>
  </si>
  <si>
    <r>
      <rPr>
        <sz val="16"/>
        <rFont val="宋体"/>
        <charset val="134"/>
      </rPr>
      <t>项目建成后，出租给新疆昆门生物技术有限公司有偿使用，其中设施农业大棚按照第一年租赁费</t>
    </r>
    <r>
      <rPr>
        <sz val="16"/>
        <rFont val="Times New Roman"/>
        <charset val="134"/>
      </rPr>
      <t xml:space="preserve"> 1.6 </t>
    </r>
    <r>
      <rPr>
        <sz val="16"/>
        <rFont val="宋体"/>
        <charset val="134"/>
      </rPr>
      <t>万元</t>
    </r>
    <r>
      <rPr>
        <sz val="16"/>
        <rFont val="Times New Roman"/>
        <charset val="134"/>
      </rPr>
      <t>/</t>
    </r>
    <r>
      <rPr>
        <sz val="16"/>
        <rFont val="宋体"/>
        <charset val="134"/>
      </rPr>
      <t>个，第二年按照</t>
    </r>
    <r>
      <rPr>
        <sz val="16"/>
        <rFont val="Times New Roman"/>
        <charset val="134"/>
      </rPr>
      <t xml:space="preserve"> 2 </t>
    </r>
    <r>
      <rPr>
        <sz val="16"/>
        <rFont val="宋体"/>
        <charset val="134"/>
      </rPr>
      <t>万元</t>
    </r>
    <r>
      <rPr>
        <sz val="16"/>
        <rFont val="Times New Roman"/>
        <charset val="134"/>
      </rPr>
      <t>/</t>
    </r>
    <r>
      <rPr>
        <sz val="16"/>
        <rFont val="宋体"/>
        <charset val="134"/>
      </rPr>
      <t>个，第三年起按照</t>
    </r>
    <r>
      <rPr>
        <sz val="16"/>
        <rFont val="Times New Roman"/>
        <charset val="134"/>
      </rPr>
      <t xml:space="preserve"> 2.4 </t>
    </r>
    <r>
      <rPr>
        <sz val="16"/>
        <rFont val="宋体"/>
        <charset val="134"/>
      </rPr>
      <t>万元</t>
    </r>
    <r>
      <rPr>
        <sz val="16"/>
        <rFont val="Times New Roman"/>
        <charset val="134"/>
      </rPr>
      <t>/</t>
    </r>
    <r>
      <rPr>
        <sz val="16"/>
        <rFont val="宋体"/>
        <charset val="134"/>
      </rPr>
      <t>个。其他项目投资形成的资产，按照投资额度的</t>
    </r>
    <r>
      <rPr>
        <sz val="16"/>
        <rFont val="Times New Roman"/>
        <charset val="134"/>
      </rPr>
      <t xml:space="preserve"> 3%</t>
    </r>
    <r>
      <rPr>
        <sz val="16"/>
        <rFont val="宋体"/>
        <charset val="134"/>
      </rPr>
      <t>收取租赁费，第三年后每年可获取租赁收益</t>
    </r>
    <r>
      <rPr>
        <sz val="16"/>
        <rFont val="Times New Roman"/>
        <charset val="134"/>
      </rPr>
      <t xml:space="preserve"> 964.9 </t>
    </r>
    <r>
      <rPr>
        <sz val="16"/>
        <rFont val="宋体"/>
        <charset val="134"/>
      </rPr>
      <t>万元。根据项目运营测算吸纳农户</t>
    </r>
    <r>
      <rPr>
        <sz val="16"/>
        <rFont val="Times New Roman"/>
        <charset val="134"/>
      </rPr>
      <t xml:space="preserve"> 350 </t>
    </r>
    <r>
      <rPr>
        <sz val="16"/>
        <rFont val="宋体"/>
        <charset val="134"/>
      </rPr>
      <t>人，其中受益脱贫户</t>
    </r>
    <r>
      <rPr>
        <sz val="16"/>
        <rFont val="Times New Roman"/>
        <charset val="134"/>
      </rPr>
      <t xml:space="preserve"> 100 </t>
    </r>
    <r>
      <rPr>
        <sz val="16"/>
        <rFont val="宋体"/>
        <charset val="134"/>
      </rPr>
      <t>人，人均工资福利</t>
    </r>
    <r>
      <rPr>
        <sz val="16"/>
        <rFont val="Times New Roman"/>
        <charset val="134"/>
      </rPr>
      <t xml:space="preserve">2000 </t>
    </r>
    <r>
      <rPr>
        <sz val="16"/>
        <rFont val="宋体"/>
        <charset val="134"/>
      </rPr>
      <t>元</t>
    </r>
    <r>
      <rPr>
        <sz val="16"/>
        <rFont val="Times New Roman"/>
        <charset val="134"/>
      </rPr>
      <t>/</t>
    </r>
    <r>
      <rPr>
        <sz val="16"/>
        <rFont val="宋体"/>
        <charset val="134"/>
      </rPr>
      <t>月，收入可稳定带动农民群众致富增收。对有效增加农民群众经济收入，提升农民群众生产生活水平，进一步体现自身价值具有重大意义。项目可以带动周边农户从事牧草、蕈菌种植等，形成规模效应，从而带动大量的农户收入的增加。项目的建设符合国家有关产业政策，有利于调整产业结构，动当地经济发展，加快项目区农民致富的步伐，带动相关产业的发展，增加政府的税收，拓宽就业渠道。</t>
    </r>
  </si>
  <si>
    <t>AKT24-007-4</t>
  </si>
  <si>
    <r>
      <rPr>
        <sz val="16"/>
        <rFont val="宋体"/>
        <charset val="134"/>
      </rPr>
      <t>皮拉勒乡农业产业园区附属配套建设项目</t>
    </r>
  </si>
  <si>
    <r>
      <rPr>
        <sz val="16"/>
        <rFont val="宋体"/>
        <charset val="134"/>
      </rPr>
      <t>皮拉勒乡琼巴什村</t>
    </r>
  </si>
  <si>
    <r>
      <rPr>
        <sz val="16"/>
        <rFont val="Times New Roman"/>
        <charset val="134"/>
      </rPr>
      <t>1.</t>
    </r>
    <r>
      <rPr>
        <sz val="16"/>
        <rFont val="宋体"/>
        <charset val="134"/>
      </rPr>
      <t>新建管理用房一座，面积</t>
    </r>
    <r>
      <rPr>
        <sz val="16"/>
        <rFont val="Times New Roman"/>
        <charset val="134"/>
      </rPr>
      <t>50</t>
    </r>
    <r>
      <rPr>
        <sz val="16"/>
        <rFont val="宋体"/>
        <charset val="134"/>
      </rPr>
      <t>平方米，砖混结构，投资</t>
    </r>
    <r>
      <rPr>
        <sz val="16"/>
        <rFont val="Times New Roman"/>
        <charset val="134"/>
      </rPr>
      <t>18</t>
    </r>
    <r>
      <rPr>
        <sz val="16"/>
        <rFont val="宋体"/>
        <charset val="134"/>
      </rPr>
      <t>万元</t>
    </r>
    <r>
      <rPr>
        <sz val="16"/>
        <rFont val="Times New Roman"/>
        <charset val="134"/>
      </rPr>
      <t>;2.</t>
    </r>
    <r>
      <rPr>
        <sz val="16"/>
        <rFont val="宋体"/>
        <charset val="134"/>
      </rPr>
      <t>场地平整</t>
    </r>
    <r>
      <rPr>
        <sz val="16"/>
        <rFont val="Times New Roman"/>
        <charset val="134"/>
      </rPr>
      <t>10000</t>
    </r>
    <r>
      <rPr>
        <sz val="16"/>
        <rFont val="宋体"/>
        <charset val="134"/>
      </rPr>
      <t>平方米，投资</t>
    </r>
    <r>
      <rPr>
        <sz val="16"/>
        <rFont val="Times New Roman"/>
        <charset val="134"/>
      </rPr>
      <t>140</t>
    </r>
    <r>
      <rPr>
        <sz val="16"/>
        <rFont val="宋体"/>
        <charset val="134"/>
      </rPr>
      <t>万元</t>
    </r>
    <r>
      <rPr>
        <sz val="16"/>
        <rFont val="Times New Roman"/>
        <charset val="134"/>
      </rPr>
      <t>;3.</t>
    </r>
    <r>
      <rPr>
        <sz val="16"/>
        <rFont val="宋体"/>
        <charset val="134"/>
      </rPr>
      <t>水冲式厕所</t>
    </r>
    <r>
      <rPr>
        <sz val="16"/>
        <rFont val="Times New Roman"/>
        <charset val="134"/>
      </rPr>
      <t>1</t>
    </r>
    <r>
      <rPr>
        <sz val="16"/>
        <rFont val="宋体"/>
        <charset val="134"/>
      </rPr>
      <t>座及附属配套，</t>
    </r>
    <r>
      <rPr>
        <sz val="16"/>
        <rFont val="Times New Roman"/>
        <charset val="134"/>
      </rPr>
      <t>70</t>
    </r>
    <r>
      <rPr>
        <sz val="16"/>
        <rFont val="宋体"/>
        <charset val="134"/>
      </rPr>
      <t>平方米，投资</t>
    </r>
    <r>
      <rPr>
        <sz val="16"/>
        <rFont val="Times New Roman"/>
        <charset val="134"/>
      </rPr>
      <t>25</t>
    </r>
    <r>
      <rPr>
        <sz val="16"/>
        <rFont val="宋体"/>
        <charset val="134"/>
      </rPr>
      <t>万元</t>
    </r>
    <r>
      <rPr>
        <sz val="16"/>
        <rFont val="Times New Roman"/>
        <charset val="134"/>
      </rPr>
      <t>;4.</t>
    </r>
    <r>
      <rPr>
        <sz val="16"/>
        <rFont val="宋体"/>
        <charset val="134"/>
      </rPr>
      <t>建设大桥一座，长</t>
    </r>
    <r>
      <rPr>
        <sz val="16"/>
        <rFont val="Times New Roman"/>
        <charset val="134"/>
      </rPr>
      <t>15</t>
    </r>
    <r>
      <rPr>
        <sz val="16"/>
        <rFont val="宋体"/>
        <charset val="134"/>
      </rPr>
      <t>米投资</t>
    </r>
    <r>
      <rPr>
        <sz val="16"/>
        <rFont val="Times New Roman"/>
        <charset val="134"/>
      </rPr>
      <t>80</t>
    </r>
    <r>
      <rPr>
        <sz val="16"/>
        <rFont val="宋体"/>
        <charset val="134"/>
      </rPr>
      <t>万元</t>
    </r>
    <r>
      <rPr>
        <sz val="16"/>
        <rFont val="Times New Roman"/>
        <charset val="134"/>
      </rPr>
      <t>;5.</t>
    </r>
    <r>
      <rPr>
        <sz val="16"/>
        <rFont val="宋体"/>
        <charset val="134"/>
      </rPr>
      <t>供水系统建设，投资</t>
    </r>
    <r>
      <rPr>
        <sz val="16"/>
        <rFont val="Times New Roman"/>
        <charset val="134"/>
      </rPr>
      <t>100</t>
    </r>
    <r>
      <rPr>
        <sz val="16"/>
        <rFont val="宋体"/>
        <charset val="134"/>
      </rPr>
      <t>万元。</t>
    </r>
    <r>
      <rPr>
        <sz val="16"/>
        <rFont val="Times New Roman"/>
        <charset val="134"/>
      </rPr>
      <t>6.</t>
    </r>
    <r>
      <rPr>
        <sz val="16"/>
        <rFont val="宋体"/>
        <charset val="134"/>
      </rPr>
      <t>园区围墙建设</t>
    </r>
    <r>
      <rPr>
        <sz val="16"/>
        <rFont val="Times New Roman"/>
        <charset val="134"/>
      </rPr>
      <t>2400</t>
    </r>
    <r>
      <rPr>
        <sz val="16"/>
        <rFont val="宋体"/>
        <charset val="134"/>
      </rPr>
      <t>米，投资</t>
    </r>
    <r>
      <rPr>
        <sz val="16"/>
        <rFont val="Times New Roman"/>
        <charset val="134"/>
      </rPr>
      <t>100</t>
    </r>
    <r>
      <rPr>
        <sz val="16"/>
        <rFont val="宋体"/>
        <charset val="134"/>
      </rPr>
      <t>万元。</t>
    </r>
    <r>
      <rPr>
        <sz val="16"/>
        <rFont val="Times New Roman"/>
        <charset val="134"/>
      </rPr>
      <t>7.</t>
    </r>
    <r>
      <rPr>
        <sz val="16"/>
        <rFont val="宋体"/>
        <charset val="134"/>
      </rPr>
      <t>新建园区大门一座，投资</t>
    </r>
    <r>
      <rPr>
        <sz val="16"/>
        <rFont val="Times New Roman"/>
        <charset val="134"/>
      </rPr>
      <t>10</t>
    </r>
    <r>
      <rPr>
        <sz val="16"/>
        <rFont val="宋体"/>
        <charset val="134"/>
      </rPr>
      <t>万元。投资</t>
    </r>
    <r>
      <rPr>
        <sz val="16"/>
        <rFont val="Times New Roman"/>
        <charset val="134"/>
      </rPr>
      <t>473</t>
    </r>
    <r>
      <rPr>
        <sz val="16"/>
        <rFont val="宋体"/>
        <charset val="134"/>
      </rPr>
      <t>万元</t>
    </r>
  </si>
  <si>
    <r>
      <rPr>
        <sz val="16"/>
        <rFont val="宋体"/>
        <charset val="134"/>
      </rPr>
      <t>通过项目实施，完善园区基础设配套施，优化园区结构布局，逐步使产业园区向规模化、现代化发展，提高园区吸引力，助力园区招商引资。</t>
    </r>
  </si>
  <si>
    <r>
      <rPr>
        <sz val="16"/>
        <rFont val="宋体"/>
        <charset val="134"/>
      </rPr>
      <t>通过不断投资，完善园区基础配套设施，增加园区附加价值。并以此为基础，提高园区内厂房出租价格，增加集体收入，通过收益分红使农民受益；吸引更多企业入驻园区进行生产，不断扩大产业园区规模，带动周边更多农民就近就地实现就业，使农民通过就业实现增收致富；</t>
    </r>
  </si>
  <si>
    <t>AKT24-007-5</t>
  </si>
  <si>
    <r>
      <rPr>
        <sz val="16"/>
        <rFont val="Times New Roman"/>
        <charset val="134"/>
      </rPr>
      <t>2024</t>
    </r>
    <r>
      <rPr>
        <sz val="16"/>
        <rFont val="宋体"/>
        <charset val="134"/>
      </rPr>
      <t>年阿克陶县托尔塔依农场蜂蜜养殖提升及配套附属建设项目</t>
    </r>
  </si>
  <si>
    <r>
      <rPr>
        <sz val="16"/>
        <rFont val="宋体"/>
        <charset val="134"/>
      </rPr>
      <t>托尔塔依农场尤喀卡霍依拉生产队</t>
    </r>
  </si>
  <si>
    <r>
      <rPr>
        <sz val="16"/>
        <rFont val="Times New Roman"/>
        <charset val="134"/>
      </rPr>
      <t>2024</t>
    </r>
    <r>
      <rPr>
        <sz val="16"/>
        <rFont val="宋体"/>
        <charset val="134"/>
      </rPr>
      <t>年</t>
    </r>
    <r>
      <rPr>
        <sz val="16"/>
        <rFont val="Times New Roman"/>
        <charset val="134"/>
      </rPr>
      <t>3-6</t>
    </r>
    <r>
      <rPr>
        <sz val="16"/>
        <rFont val="宋体"/>
        <charset val="134"/>
      </rPr>
      <t>月</t>
    </r>
  </si>
  <si>
    <r>
      <rPr>
        <sz val="16"/>
        <rFont val="宋体"/>
        <charset val="134"/>
      </rPr>
      <t>建设配套电力设施</t>
    </r>
    <r>
      <rPr>
        <sz val="16"/>
        <rFont val="Times New Roman"/>
        <charset val="134"/>
      </rPr>
      <t>350-380KW</t>
    </r>
    <r>
      <rPr>
        <sz val="16"/>
        <rFont val="宋体"/>
        <charset val="134"/>
      </rPr>
      <t>一套含电房、电缆及配电柜等，排污设施玻璃钢化粪池</t>
    </r>
    <r>
      <rPr>
        <sz val="16"/>
        <rFont val="Times New Roman"/>
        <charset val="134"/>
      </rPr>
      <t>30m³-50m³</t>
    </r>
    <r>
      <rPr>
        <sz val="16"/>
        <rFont val="宋体"/>
        <charset val="134"/>
      </rPr>
      <t>及排水管件一套，树脂环氧漆地平</t>
    </r>
    <r>
      <rPr>
        <sz val="16"/>
        <rFont val="Times New Roman"/>
        <charset val="134"/>
      </rPr>
      <t>550</t>
    </r>
    <r>
      <rPr>
        <sz val="16"/>
        <rFont val="宋体"/>
        <charset val="134"/>
      </rPr>
      <t>平方及配套设施。</t>
    </r>
  </si>
  <si>
    <r>
      <rPr>
        <sz val="16"/>
        <rFont val="宋体"/>
        <charset val="134"/>
      </rPr>
      <t>托尔塔依农场</t>
    </r>
  </si>
  <si>
    <r>
      <rPr>
        <sz val="16"/>
        <rFont val="宋体"/>
        <charset val="134"/>
      </rPr>
      <t>刘开雄</t>
    </r>
  </si>
  <si>
    <r>
      <rPr>
        <sz val="16"/>
        <rFont val="宋体"/>
        <charset val="134"/>
      </rPr>
      <t>通过该项目实施，搞生态养峰产业化建设符合发展生态农业产业化经营的方向。本项目不仅能带动蜂业的大发展，生产出绿色蜂系列产品，而且也能有效地保护生态环境，实现可持续发展。</t>
    </r>
    <r>
      <rPr>
        <sz val="16"/>
        <rFont val="Times New Roman"/>
        <charset val="134"/>
      </rPr>
      <t xml:space="preserve">
</t>
    </r>
    <r>
      <rPr>
        <sz val="16"/>
        <rFont val="宋体"/>
        <charset val="134"/>
      </rPr>
      <t>该项目实施后初步计划利用农场现有的沙枣花以及槐花、枣花等花种，以沙枣蜜为主，通过阿克陶县托尔塔依农牧业投资有限责任公司引领农场的养蜂专业户打造一系列蜂蜜品类走向市场，充分发挥国有企业引领合作社，带动农户的作用，力争实现产、供、销一体化的经营模式。</t>
    </r>
  </si>
  <si>
    <r>
      <rPr>
        <sz val="16"/>
        <rFont val="宋体"/>
        <charset val="134"/>
      </rPr>
      <t>该项目实施后初步计划利用农场现有的沙枣花以及槐花、枣花等花种，以沙枣蜜为主，通过阿克陶县托尔塔依农牧业投资有限责任公司引领农场的养蜂专业户打造一系列蜂蜜品类走向市场，具体辐射带动全场及周边峰农致富，提高蜂蜜总体科技含量，从而使蜂农的蜂蜜更好地销售出去，稳步提高蜂农收入</t>
    </r>
    <r>
      <rPr>
        <sz val="16"/>
        <rFont val="Times New Roman"/>
        <charset val="134"/>
      </rPr>
      <t>10000</t>
    </r>
    <r>
      <rPr>
        <sz val="16"/>
        <rFont val="宋体"/>
        <charset val="134"/>
      </rPr>
      <t>元左右，辐射带动周边</t>
    </r>
    <r>
      <rPr>
        <sz val="16"/>
        <rFont val="Times New Roman"/>
        <charset val="134"/>
      </rPr>
      <t>3-6</t>
    </r>
    <r>
      <rPr>
        <sz val="16"/>
        <rFont val="宋体"/>
        <charset val="134"/>
      </rPr>
      <t>人稳岗就业。</t>
    </r>
  </si>
  <si>
    <t>AKT24-007-3</t>
  </si>
  <si>
    <r>
      <rPr>
        <sz val="16"/>
        <rFont val="宋体"/>
        <charset val="134"/>
      </rPr>
      <t>阿克陶县现代农业产业园基础设施配套建设项目</t>
    </r>
  </si>
  <si>
    <r>
      <rPr>
        <sz val="16"/>
        <rFont val="Times New Roman"/>
        <charset val="134"/>
      </rPr>
      <t>2024</t>
    </r>
    <r>
      <rPr>
        <sz val="16"/>
        <rFont val="宋体"/>
        <charset val="134"/>
      </rPr>
      <t>年</t>
    </r>
    <r>
      <rPr>
        <sz val="16"/>
        <rFont val="Times New Roman"/>
        <charset val="134"/>
      </rPr>
      <t>3</t>
    </r>
    <r>
      <rPr>
        <sz val="16"/>
        <rFont val="宋体"/>
        <charset val="134"/>
      </rPr>
      <t>月</t>
    </r>
    <r>
      <rPr>
        <sz val="16"/>
        <rFont val="Times New Roman"/>
        <charset val="134"/>
      </rPr>
      <t>-2024</t>
    </r>
    <r>
      <rPr>
        <sz val="16"/>
        <rFont val="宋体"/>
        <charset val="134"/>
      </rPr>
      <t>年</t>
    </r>
    <r>
      <rPr>
        <sz val="16"/>
        <rFont val="Times New Roman"/>
        <charset val="134"/>
      </rPr>
      <t>9</t>
    </r>
    <r>
      <rPr>
        <sz val="16"/>
        <rFont val="宋体"/>
        <charset val="134"/>
      </rPr>
      <t>月</t>
    </r>
  </si>
  <si>
    <r>
      <rPr>
        <sz val="16"/>
        <rFont val="宋体"/>
        <charset val="134"/>
      </rPr>
      <t>阿克陶县现代农业产业园基础设施配套建设项目为市政基础设施建设项目，建设内容主要包括地块场地平整、市政道路、电力设施配套（开闭所）、给排水设施配套、污水处理厂、综合管网等工程等。</t>
    </r>
    <r>
      <rPr>
        <sz val="16"/>
        <rFont val="Times New Roman"/>
        <charset val="134"/>
      </rPr>
      <t>(</t>
    </r>
    <r>
      <rPr>
        <sz val="16"/>
        <rFont val="宋体"/>
        <charset val="134"/>
      </rPr>
      <t>总投资</t>
    </r>
    <r>
      <rPr>
        <sz val="16"/>
        <rFont val="Times New Roman"/>
        <charset val="134"/>
      </rPr>
      <t>25000</t>
    </r>
    <r>
      <rPr>
        <sz val="16"/>
        <rFont val="宋体"/>
        <charset val="134"/>
      </rPr>
      <t>万元，</t>
    </r>
    <r>
      <rPr>
        <sz val="16"/>
        <rFont val="Times New Roman"/>
        <charset val="134"/>
      </rPr>
      <t>2023</t>
    </r>
    <r>
      <rPr>
        <sz val="16"/>
        <rFont val="宋体"/>
        <charset val="134"/>
      </rPr>
      <t>年投资</t>
    </r>
    <r>
      <rPr>
        <sz val="16"/>
        <rFont val="Times New Roman"/>
        <charset val="134"/>
      </rPr>
      <t>5000</t>
    </r>
    <r>
      <rPr>
        <sz val="16"/>
        <rFont val="宋体"/>
        <charset val="134"/>
      </rPr>
      <t>万元，</t>
    </r>
    <r>
      <rPr>
        <sz val="16"/>
        <rFont val="Times New Roman"/>
        <charset val="134"/>
      </rPr>
      <t>2024</t>
    </r>
    <r>
      <rPr>
        <sz val="16"/>
        <rFont val="宋体"/>
        <charset val="134"/>
      </rPr>
      <t>年投资</t>
    </r>
    <r>
      <rPr>
        <sz val="16"/>
        <rFont val="Times New Roman"/>
        <charset val="134"/>
      </rPr>
      <t>20000</t>
    </r>
    <r>
      <rPr>
        <sz val="16"/>
        <rFont val="宋体"/>
        <charset val="134"/>
      </rPr>
      <t>万元）</t>
    </r>
  </si>
  <si>
    <r>
      <rPr>
        <sz val="16"/>
        <rFont val="宋体"/>
        <charset val="134"/>
      </rPr>
      <t>项目的建设能最大限度地发挥园区基础设施的整体效益，实现公共设</t>
    </r>
    <r>
      <rPr>
        <sz val="16"/>
        <rFont val="Times New Roman"/>
        <charset val="134"/>
      </rPr>
      <t xml:space="preserve"> </t>
    </r>
    <r>
      <rPr>
        <sz val="16"/>
        <rFont val="宋体"/>
        <charset val="134"/>
      </rPr>
      <t>施资源共享。不仅能够改善城市基础服务设施和居民的生活环境，园区未来的发展有利于促进区域经济的增长。项目建设符合国家政策和阿克陶县农业产业结构调整方向，项目的建设和实施，对提高阿克陶县综合生产能力，促进产业结</t>
    </r>
    <r>
      <rPr>
        <sz val="16"/>
        <rFont val="Times New Roman"/>
        <charset val="134"/>
      </rPr>
      <t xml:space="preserve"> </t>
    </r>
    <r>
      <rPr>
        <sz val="16"/>
        <rFont val="宋体"/>
        <charset val="134"/>
      </rPr>
      <t>构调整、全面发展及加强生态建设都具有重要意义。</t>
    </r>
  </si>
  <si>
    <r>
      <rPr>
        <sz val="16"/>
        <rFont val="宋体"/>
        <charset val="134"/>
      </rPr>
      <t>完成产业园服务中心及办公及生活区建设，完善园区基础设施配套，优化园区结构布局，逐步使产业园区向规模化、现代化发展，提高提高园区吸引力，助力园区招商引资，通过不断投资完善园区配套基础设施，增加园区附加值并以此为基础，提高园区内厂房出租价格增加集体收入，通过收益分红使农民收益，吸引更多扶贫车间企业入驻园区引进生产不断扩大产业园区规模带动周边更多农民就近就地实现就业是农民，通过就业实现增收致富</t>
    </r>
  </si>
  <si>
    <t>其他（合作社补助、壮大村集体经济）</t>
  </si>
  <si>
    <t>AKT24-ZD1-01</t>
  </si>
  <si>
    <r>
      <rPr>
        <sz val="16"/>
        <rFont val="宋体"/>
        <charset val="134"/>
      </rPr>
      <t>克州阿克陶县木吉乡昆提别斯村布拉克村</t>
    </r>
    <r>
      <rPr>
        <sz val="16"/>
        <rFont val="Times New Roman"/>
        <charset val="134"/>
      </rPr>
      <t>2024</t>
    </r>
    <r>
      <rPr>
        <sz val="16"/>
        <rFont val="宋体"/>
        <charset val="134"/>
      </rPr>
      <t>年壮大村集体经济项目（房车采购）</t>
    </r>
  </si>
  <si>
    <r>
      <rPr>
        <sz val="16"/>
        <rFont val="宋体"/>
        <charset val="134"/>
      </rPr>
      <t>其他（合作社补助、壮大村集体经济）</t>
    </r>
  </si>
  <si>
    <r>
      <rPr>
        <sz val="16"/>
        <rFont val="宋体"/>
        <charset val="134"/>
      </rPr>
      <t>木吉乡昆提别斯村、布拉克村</t>
    </r>
  </si>
  <si>
    <r>
      <rPr>
        <sz val="16"/>
        <rFont val="Times New Roman"/>
        <charset val="134"/>
      </rPr>
      <t>2024</t>
    </r>
    <r>
      <rPr>
        <sz val="16"/>
        <rFont val="宋体"/>
        <charset val="134"/>
      </rPr>
      <t>年</t>
    </r>
    <r>
      <rPr>
        <sz val="16"/>
        <rFont val="Times New Roman"/>
        <charset val="134"/>
      </rPr>
      <t>3</t>
    </r>
    <r>
      <rPr>
        <sz val="16"/>
        <rFont val="宋体"/>
        <charset val="134"/>
      </rPr>
      <t>月</t>
    </r>
    <r>
      <rPr>
        <sz val="16"/>
        <rFont val="Times New Roman"/>
        <charset val="134"/>
      </rPr>
      <t>-2024</t>
    </r>
    <r>
      <rPr>
        <sz val="16"/>
        <rFont val="宋体"/>
        <charset val="134"/>
      </rPr>
      <t>年</t>
    </r>
    <r>
      <rPr>
        <sz val="16"/>
        <rFont val="Times New Roman"/>
        <charset val="134"/>
      </rPr>
      <t>6</t>
    </r>
    <r>
      <rPr>
        <sz val="16"/>
        <rFont val="宋体"/>
        <charset val="134"/>
      </rPr>
      <t>月</t>
    </r>
  </si>
  <si>
    <r>
      <rPr>
        <sz val="16"/>
        <rFont val="宋体"/>
        <charset val="134"/>
      </rPr>
      <t>木吉乡火山口景区建设房车营地，采购房车</t>
    </r>
    <r>
      <rPr>
        <sz val="16"/>
        <rFont val="Times New Roman"/>
        <charset val="134"/>
      </rPr>
      <t>8</t>
    </r>
    <r>
      <rPr>
        <sz val="16"/>
        <rFont val="宋体"/>
        <charset val="134"/>
      </rPr>
      <t>台，每台</t>
    </r>
    <r>
      <rPr>
        <sz val="16"/>
        <rFont val="Times New Roman"/>
        <charset val="134"/>
      </rPr>
      <t>16</t>
    </r>
    <r>
      <rPr>
        <sz val="16"/>
        <rFont val="宋体"/>
        <charset val="134"/>
      </rPr>
      <t>万，其余</t>
    </r>
    <r>
      <rPr>
        <sz val="16"/>
        <rFont val="Times New Roman"/>
        <charset val="134"/>
      </rPr>
      <t>12</t>
    </r>
    <r>
      <rPr>
        <sz val="16"/>
        <rFont val="宋体"/>
        <charset val="134"/>
      </rPr>
      <t>万元采购房车营地其他附属设施，火山口景区每年预计支付租金</t>
    </r>
    <r>
      <rPr>
        <sz val="16"/>
        <rFont val="Times New Roman"/>
        <charset val="134"/>
      </rPr>
      <t>8</t>
    </r>
    <r>
      <rPr>
        <sz val="16"/>
        <rFont val="宋体"/>
        <charset val="134"/>
      </rPr>
      <t>万，每个村</t>
    </r>
    <r>
      <rPr>
        <sz val="16"/>
        <rFont val="Times New Roman"/>
        <charset val="134"/>
      </rPr>
      <t>4</t>
    </r>
    <r>
      <rPr>
        <sz val="16"/>
        <rFont val="宋体"/>
        <charset val="134"/>
      </rPr>
      <t>万元，火山口景区带动</t>
    </r>
    <r>
      <rPr>
        <sz val="16"/>
        <rFont val="Times New Roman"/>
        <charset val="134"/>
      </rPr>
      <t>4</t>
    </r>
    <r>
      <rPr>
        <sz val="16"/>
        <rFont val="宋体"/>
        <charset val="134"/>
      </rPr>
      <t>名木吉乡牧民就业。</t>
    </r>
  </si>
  <si>
    <r>
      <rPr>
        <sz val="16"/>
        <rFont val="宋体"/>
        <charset val="134"/>
      </rPr>
      <t>通过实施房车采购项目，有效提升木吉乡火山口景区游客提供舒适的旅行环境，为旅行者增加灵活性和自由度，让旅行者在旅途中感到宾至如归。增加游客量，提升牧民收入。</t>
    </r>
  </si>
  <si>
    <r>
      <rPr>
        <sz val="16"/>
        <rFont val="宋体"/>
        <charset val="134"/>
      </rPr>
      <t>通过房车采购项目后期运营，增加村集体经济，火山口景区带动</t>
    </r>
    <r>
      <rPr>
        <sz val="16"/>
        <rFont val="Times New Roman"/>
        <charset val="134"/>
      </rPr>
      <t>4</t>
    </r>
    <r>
      <rPr>
        <sz val="16"/>
        <rFont val="宋体"/>
        <charset val="134"/>
      </rPr>
      <t>人就业，提升牧民经济收入</t>
    </r>
  </si>
  <si>
    <t>AKT24-ZD2-01</t>
  </si>
  <si>
    <r>
      <rPr>
        <sz val="16"/>
        <rFont val="宋体"/>
        <charset val="134"/>
      </rPr>
      <t>克州阿克陶县布伦口乡</t>
    </r>
    <r>
      <rPr>
        <sz val="16"/>
        <rFont val="Times New Roman"/>
        <charset val="134"/>
      </rPr>
      <t>2024</t>
    </r>
    <r>
      <rPr>
        <sz val="16"/>
        <rFont val="宋体"/>
        <charset val="134"/>
      </rPr>
      <t>年度扶持发展新型农村集体经济建设项目</t>
    </r>
  </si>
  <si>
    <r>
      <rPr>
        <sz val="16"/>
        <rFont val="宋体"/>
        <charset val="134"/>
      </rPr>
      <t>布伦口乡苏巴什村、布伦口村、恰克尔艾格勒村、盖孜村</t>
    </r>
  </si>
  <si>
    <r>
      <rPr>
        <sz val="16"/>
        <rFont val="宋体"/>
        <charset val="134"/>
      </rPr>
      <t>结合布伦口乡旅游资源丰富的区域优势积极发展旅游业，计划采购营地车</t>
    </r>
    <r>
      <rPr>
        <sz val="16"/>
        <rFont val="Times New Roman"/>
        <charset val="134"/>
      </rPr>
      <t>16</t>
    </r>
    <r>
      <rPr>
        <sz val="16"/>
        <rFont val="宋体"/>
        <charset val="134"/>
      </rPr>
      <t>辆，租聘给辖区内引进旅游企业经营运行，每年为村里缴纳租金，用于壮大村集体经济。</t>
    </r>
  </si>
  <si>
    <r>
      <rPr>
        <sz val="16"/>
        <rFont val="宋体"/>
        <charset val="134"/>
      </rPr>
      <t>通过实施项目将营地车租赁给旅游公司，收取租金收益，增加旅游产业发展动力，持续吸引客流量，增加村集体收入提高当地牧民收入。</t>
    </r>
  </si>
  <si>
    <r>
      <rPr>
        <sz val="16"/>
        <rFont val="宋体"/>
        <charset val="134"/>
      </rPr>
      <t>通过将营地车租赁给引进的旅游公司，收取租金增加村集体收入，每辆一年预计租金</t>
    </r>
    <r>
      <rPr>
        <sz val="16"/>
        <rFont val="Times New Roman"/>
        <charset val="134"/>
      </rPr>
      <t>1-2</t>
    </r>
    <r>
      <rPr>
        <sz val="16"/>
        <rFont val="宋体"/>
        <charset val="134"/>
      </rPr>
      <t>万。同时带动旅游产业发展，收益分配带动脱贫人口（监测对象）持续增收。</t>
    </r>
  </si>
  <si>
    <t>AKT24-ZD3-01</t>
  </si>
  <si>
    <r>
      <rPr>
        <sz val="16"/>
        <rFont val="宋体"/>
        <charset val="134"/>
      </rPr>
      <t>克州阿克陶县塔尔乡巴格村</t>
    </r>
    <r>
      <rPr>
        <sz val="16"/>
        <rFont val="Times New Roman"/>
        <charset val="134"/>
      </rPr>
      <t>2024</t>
    </r>
    <r>
      <rPr>
        <sz val="16"/>
        <rFont val="宋体"/>
        <charset val="134"/>
      </rPr>
      <t>年度扶持发展新型农村集体经济建设项目</t>
    </r>
  </si>
  <si>
    <r>
      <rPr>
        <sz val="16"/>
        <rFont val="宋体"/>
        <charset val="134"/>
      </rPr>
      <t>塔尔乡巴格村</t>
    </r>
  </si>
  <si>
    <r>
      <rPr>
        <sz val="16"/>
        <rFont val="宋体"/>
        <charset val="134"/>
      </rPr>
      <t>根据本村区域优势结合特色旅游产业发展，计划将原有</t>
    </r>
    <r>
      <rPr>
        <sz val="16"/>
        <rFont val="Times New Roman"/>
        <charset val="134"/>
      </rPr>
      <t>300</t>
    </r>
    <r>
      <rPr>
        <sz val="16"/>
        <rFont val="宋体"/>
        <charset val="134"/>
      </rPr>
      <t>平方米老村委会改造为民宿，共</t>
    </r>
    <r>
      <rPr>
        <sz val="16"/>
        <rFont val="Times New Roman"/>
        <charset val="134"/>
      </rPr>
      <t>15</t>
    </r>
    <r>
      <rPr>
        <sz val="16"/>
        <rFont val="宋体"/>
        <charset val="134"/>
      </rPr>
      <t>间，通过村股份合作社或者招租引进旅游公司进行运行收益。</t>
    </r>
  </si>
  <si>
    <r>
      <rPr>
        <sz val="16"/>
        <rFont val="宋体"/>
        <charset val="134"/>
      </rPr>
      <t>以村股份经济合作社或者旅游企业承包的经营模式，发展特色旅游业。不断壮大村集体经济，增加脱贫人口（监测对象）帮扶收益，持续稳定收入，增加产业发展动力。直接带动至少两人就业，每人每月</t>
    </r>
    <r>
      <rPr>
        <sz val="16"/>
        <rFont val="Times New Roman"/>
        <charset val="134"/>
      </rPr>
      <t>2500</t>
    </r>
    <r>
      <rPr>
        <sz val="16"/>
        <rFont val="宋体"/>
        <charset val="134"/>
      </rPr>
      <t>元左右。</t>
    </r>
  </si>
  <si>
    <r>
      <rPr>
        <sz val="16"/>
        <rFont val="宋体"/>
        <charset val="134"/>
      </rPr>
      <t>以村股份经济合作社或者旅游企业承包的经营模式，发展特色旅游业。不断壮大村集体经济，增加脱贫人口（监测对象）帮扶收益，持续稳定收入，增加产业发展动力。项目实施有效的促进阿克陶县旅游业的发展，为农牧民进一步增收致富，预计壮大村集体经济年收入</t>
    </r>
    <r>
      <rPr>
        <sz val="16"/>
        <rFont val="Times New Roman"/>
        <charset val="134"/>
      </rPr>
      <t>2.8</t>
    </r>
    <r>
      <rPr>
        <sz val="16"/>
        <rFont val="宋体"/>
        <charset val="134"/>
      </rPr>
      <t>万元。项目将辐射带动脱贫户</t>
    </r>
    <r>
      <rPr>
        <sz val="16"/>
        <rFont val="Times New Roman"/>
        <charset val="134"/>
      </rPr>
      <t>45</t>
    </r>
    <r>
      <rPr>
        <sz val="16"/>
        <rFont val="宋体"/>
        <charset val="134"/>
      </rPr>
      <t>户</t>
    </r>
    <r>
      <rPr>
        <sz val="16"/>
        <rFont val="Times New Roman"/>
        <charset val="134"/>
      </rPr>
      <t>253</t>
    </r>
    <r>
      <rPr>
        <sz val="16"/>
        <rFont val="宋体"/>
        <charset val="134"/>
      </rPr>
      <t>人。</t>
    </r>
  </si>
  <si>
    <t>AKT24-ZD4-01</t>
  </si>
  <si>
    <r>
      <rPr>
        <sz val="16"/>
        <rFont val="宋体"/>
        <charset val="134"/>
      </rPr>
      <t>克州阿克陶县加马铁热克乡喀什博依村</t>
    </r>
    <r>
      <rPr>
        <sz val="16"/>
        <rFont val="Times New Roman"/>
        <charset val="134"/>
      </rPr>
      <t>2024</t>
    </r>
    <r>
      <rPr>
        <sz val="16"/>
        <rFont val="宋体"/>
        <charset val="134"/>
      </rPr>
      <t>年度扶持发展新型农村集体经济建设项目</t>
    </r>
  </si>
  <si>
    <r>
      <rPr>
        <sz val="16"/>
        <rFont val="宋体"/>
        <charset val="134"/>
      </rPr>
      <t>加马铁热克乡喀什博依村</t>
    </r>
  </si>
  <si>
    <r>
      <rPr>
        <sz val="16"/>
        <rFont val="Times New Roman"/>
        <charset val="134"/>
      </rPr>
      <t>1804</t>
    </r>
    <r>
      <rPr>
        <sz val="16"/>
        <rFont val="宋体"/>
        <charset val="134"/>
      </rPr>
      <t>拖拉机一台，配套重型液压翻转犁</t>
    </r>
    <r>
      <rPr>
        <sz val="16"/>
        <rFont val="Times New Roman"/>
        <charset val="134"/>
      </rPr>
      <t>1</t>
    </r>
    <r>
      <rPr>
        <sz val="16"/>
        <rFont val="宋体"/>
        <charset val="134"/>
      </rPr>
      <t>台、</t>
    </r>
    <r>
      <rPr>
        <sz val="16"/>
        <rFont val="Times New Roman"/>
        <charset val="134"/>
      </rPr>
      <t>5</t>
    </r>
    <r>
      <rPr>
        <sz val="16"/>
        <rFont val="宋体"/>
        <charset val="134"/>
      </rPr>
      <t>米镇压器</t>
    </r>
    <r>
      <rPr>
        <sz val="16"/>
        <rFont val="Times New Roman"/>
        <charset val="134"/>
      </rPr>
      <t>1</t>
    </r>
    <r>
      <rPr>
        <sz val="16"/>
        <rFont val="宋体"/>
        <charset val="134"/>
      </rPr>
      <t>台、滴灌施肥小麦播种一体机</t>
    </r>
    <r>
      <rPr>
        <sz val="16"/>
        <rFont val="Times New Roman"/>
        <charset val="134"/>
      </rPr>
      <t>1</t>
    </r>
    <r>
      <rPr>
        <sz val="16"/>
        <rFont val="宋体"/>
        <charset val="134"/>
      </rPr>
      <t>台、滴灌施肥玉米播种一体机</t>
    </r>
    <r>
      <rPr>
        <sz val="16"/>
        <rFont val="Times New Roman"/>
        <charset val="134"/>
      </rPr>
      <t>1</t>
    </r>
    <r>
      <rPr>
        <sz val="16"/>
        <rFont val="宋体"/>
        <charset val="134"/>
      </rPr>
      <t>台、植保无人机</t>
    </r>
    <r>
      <rPr>
        <sz val="16"/>
        <rFont val="Times New Roman"/>
        <charset val="134"/>
      </rPr>
      <t>1</t>
    </r>
    <r>
      <rPr>
        <sz val="16"/>
        <rFont val="宋体"/>
        <charset val="134"/>
      </rPr>
      <t>架等其他配套附属。</t>
    </r>
  </si>
  <si>
    <r>
      <rPr>
        <sz val="16"/>
        <rFont val="宋体"/>
        <charset val="134"/>
      </rPr>
      <t>加马铁热克乡</t>
    </r>
  </si>
  <si>
    <r>
      <rPr>
        <sz val="16"/>
        <rFont val="宋体"/>
        <charset val="134"/>
      </rPr>
      <t>热米拉</t>
    </r>
    <r>
      <rPr>
        <sz val="16"/>
        <rFont val="Times New Roman"/>
        <charset val="134"/>
      </rPr>
      <t>·</t>
    </r>
    <r>
      <rPr>
        <sz val="16"/>
        <rFont val="宋体"/>
        <charset val="134"/>
      </rPr>
      <t>木合塔尔</t>
    </r>
  </si>
  <si>
    <r>
      <rPr>
        <sz val="16"/>
        <rFont val="宋体"/>
        <charset val="134"/>
      </rPr>
      <t>通过实施该项目，可带动本村农业发展以及人员就业，收益可壮大村集体经济，同时以低于市场价服务于本村村民以及辐射周边乡村开展社会化农业服务。</t>
    </r>
  </si>
  <si>
    <t>AKT24-ZD5-01</t>
  </si>
  <si>
    <r>
      <rPr>
        <sz val="16"/>
        <rFont val="宋体"/>
        <charset val="134"/>
      </rPr>
      <t>克州阿克陶县克孜勒陶镇塔木村</t>
    </r>
    <r>
      <rPr>
        <sz val="16"/>
        <rFont val="Times New Roman"/>
        <charset val="134"/>
      </rPr>
      <t>2024</t>
    </r>
    <r>
      <rPr>
        <sz val="16"/>
        <rFont val="宋体"/>
        <charset val="134"/>
      </rPr>
      <t>年度扶持发展新型农村集体经济建设项目</t>
    </r>
  </si>
  <si>
    <r>
      <rPr>
        <sz val="16"/>
        <rFont val="宋体"/>
        <charset val="134"/>
      </rPr>
      <t>克孜勒陶镇塔木村</t>
    </r>
  </si>
  <si>
    <r>
      <rPr>
        <sz val="16"/>
        <rFont val="宋体"/>
        <charset val="134"/>
      </rPr>
      <t>在塔木村实施</t>
    </r>
    <r>
      <rPr>
        <sz val="16"/>
        <rFont val="Times New Roman"/>
        <charset val="134"/>
      </rPr>
      <t>100</t>
    </r>
    <r>
      <rPr>
        <sz val="16"/>
        <rFont val="宋体"/>
        <charset val="134"/>
      </rPr>
      <t>亩饲草料地建设项目，计划投资</t>
    </r>
    <r>
      <rPr>
        <sz val="16"/>
        <rFont val="Times New Roman"/>
        <charset val="134"/>
      </rPr>
      <t>70</t>
    </r>
    <r>
      <rPr>
        <sz val="16"/>
        <rFont val="宋体"/>
        <charset val="134"/>
      </rPr>
      <t>万元，收益用于壮大村集体经济。</t>
    </r>
  </si>
  <si>
    <r>
      <rPr>
        <sz val="16"/>
        <rFont val="宋体"/>
        <charset val="134"/>
      </rPr>
      <t>通过</t>
    </r>
    <r>
      <rPr>
        <sz val="16"/>
        <rFont val="Times New Roman"/>
        <charset val="134"/>
      </rPr>
      <t>“</t>
    </r>
    <r>
      <rPr>
        <sz val="16"/>
        <rFont val="宋体"/>
        <charset val="134"/>
      </rPr>
      <t>党支部</t>
    </r>
    <r>
      <rPr>
        <sz val="16"/>
        <rFont val="Times New Roman"/>
        <charset val="134"/>
      </rPr>
      <t>+</t>
    </r>
    <r>
      <rPr>
        <sz val="16"/>
        <rFont val="宋体"/>
        <charset val="134"/>
      </rPr>
      <t>村股份经济合作社</t>
    </r>
    <r>
      <rPr>
        <sz val="16"/>
        <rFont val="Times New Roman"/>
        <charset val="134"/>
      </rPr>
      <t>”</t>
    </r>
    <r>
      <rPr>
        <sz val="16"/>
        <rFont val="宋体"/>
        <charset val="134"/>
      </rPr>
      <t>运行模式，发展特色种植业。不断壮大村集体经济，增加脱贫人口（监测对象）帮扶收益，持续稳定收入，增加产业发展动力。</t>
    </r>
  </si>
  <si>
    <r>
      <rPr>
        <sz val="16"/>
        <rFont val="宋体"/>
        <charset val="134"/>
      </rPr>
      <t>通过党支部和村股份经济合作社的模式，提供就业岗位</t>
    </r>
    <r>
      <rPr>
        <sz val="16"/>
        <rFont val="Times New Roman"/>
        <charset val="134"/>
      </rPr>
      <t>2</t>
    </r>
    <r>
      <rPr>
        <sz val="16"/>
        <rFont val="宋体"/>
        <charset val="134"/>
      </rPr>
      <t>个，月工资</t>
    </r>
    <r>
      <rPr>
        <sz val="16"/>
        <rFont val="Times New Roman"/>
        <charset val="134"/>
      </rPr>
      <t>2000</t>
    </r>
    <r>
      <rPr>
        <sz val="16"/>
        <rFont val="宋体"/>
        <charset val="134"/>
      </rPr>
      <t>元左右，这不仅解决脱贫户的就业问题，还会提高他们的收入水平。同时，还购买本地群众的牛羊粪来提高群众的收入，试种高效饲草料来带动本村群众种植业技术的提高。</t>
    </r>
  </si>
  <si>
    <t>AKT24-ZD6-01</t>
  </si>
  <si>
    <r>
      <rPr>
        <sz val="16"/>
        <rFont val="宋体"/>
        <charset val="134"/>
      </rPr>
      <t>克州阿克陶县恰尔隆镇巴勒达灵窝孜村</t>
    </r>
    <r>
      <rPr>
        <sz val="16"/>
        <rFont val="Times New Roman"/>
        <charset val="134"/>
      </rPr>
      <t>2024</t>
    </r>
    <r>
      <rPr>
        <sz val="16"/>
        <rFont val="宋体"/>
        <charset val="134"/>
      </rPr>
      <t>年度扶持发展新型农村集体经济建设项目</t>
    </r>
  </si>
  <si>
    <r>
      <rPr>
        <sz val="16"/>
        <rFont val="宋体"/>
        <charset val="134"/>
      </rPr>
      <t>恰尔隆镇巴勒达灵窝孜村</t>
    </r>
  </si>
  <si>
    <r>
      <rPr>
        <sz val="16"/>
        <rFont val="宋体"/>
        <charset val="134"/>
      </rPr>
      <t>一是计划对</t>
    </r>
    <r>
      <rPr>
        <sz val="16"/>
        <rFont val="Times New Roman"/>
        <charset val="134"/>
      </rPr>
      <t>15</t>
    </r>
    <r>
      <rPr>
        <sz val="16"/>
        <rFont val="宋体"/>
        <charset val="134"/>
      </rPr>
      <t>座大棚进行换填土、更换棚膜。二是采购苗木</t>
    </r>
    <r>
      <rPr>
        <sz val="16"/>
        <rFont val="Times New Roman"/>
        <charset val="134"/>
      </rPr>
      <t>30000</t>
    </r>
    <r>
      <rPr>
        <sz val="16"/>
        <rFont val="宋体"/>
        <charset val="134"/>
      </rPr>
      <t>株（五彩椒）。三是采购化肥、农药。共投资</t>
    </r>
    <r>
      <rPr>
        <sz val="16"/>
        <rFont val="Times New Roman"/>
        <charset val="134"/>
      </rPr>
      <t>70</t>
    </r>
    <r>
      <rPr>
        <sz val="16"/>
        <rFont val="宋体"/>
        <charset val="134"/>
      </rPr>
      <t>万元</t>
    </r>
  </si>
  <si>
    <r>
      <rPr>
        <sz val="16"/>
        <rFont val="宋体"/>
        <charset val="134"/>
      </rPr>
      <t>恰尔隆镇</t>
    </r>
  </si>
  <si>
    <r>
      <rPr>
        <sz val="16"/>
        <rFont val="宋体"/>
        <charset val="134"/>
      </rPr>
      <t>阿斯亚</t>
    </r>
    <r>
      <rPr>
        <sz val="16"/>
        <rFont val="Times New Roman"/>
        <charset val="134"/>
      </rPr>
      <t>·</t>
    </r>
    <r>
      <rPr>
        <sz val="16"/>
        <rFont val="宋体"/>
        <charset val="134"/>
      </rPr>
      <t>吐尔逊</t>
    </r>
  </si>
  <si>
    <r>
      <rPr>
        <sz val="16"/>
        <rFont val="宋体"/>
        <charset val="134"/>
      </rPr>
      <t>大棚产业作为巴勒达灵窝孜村的支柱产业，为增加村集体经济收入，对我村</t>
    </r>
    <r>
      <rPr>
        <sz val="16"/>
        <rFont val="Times New Roman"/>
        <charset val="134"/>
      </rPr>
      <t>22</t>
    </r>
    <r>
      <rPr>
        <sz val="16"/>
        <rFont val="宋体"/>
        <charset val="134"/>
      </rPr>
      <t>座村集体经济大棚种植五彩椒，应对市场经济变化需求，在原有蔬菜种植收入的基础上有效探索新经济模式，促进群众就业和增加群众收益，逐渐再广泛推广至农户种植，为</t>
    </r>
    <r>
      <rPr>
        <sz val="16"/>
        <rFont val="Times New Roman"/>
        <charset val="134"/>
      </rPr>
      <t>“</t>
    </r>
    <r>
      <rPr>
        <sz val="16"/>
        <rFont val="宋体"/>
        <charset val="134"/>
      </rPr>
      <t>一村一品</t>
    </r>
    <r>
      <rPr>
        <sz val="16"/>
        <rFont val="Times New Roman"/>
        <charset val="134"/>
      </rPr>
      <t>”</t>
    </r>
    <r>
      <rPr>
        <sz val="16"/>
        <rFont val="宋体"/>
        <charset val="134"/>
      </rPr>
      <t>种植经营奠定基础，促进乡村振兴目标。</t>
    </r>
  </si>
  <si>
    <r>
      <rPr>
        <sz val="16"/>
        <rFont val="宋体"/>
        <charset val="134"/>
      </rPr>
      <t>大棚产业作为巴勒达灵窝孜村的支柱产业，为增加村集体经济收入，对我村</t>
    </r>
    <r>
      <rPr>
        <sz val="16"/>
        <rFont val="Times New Roman"/>
        <charset val="134"/>
      </rPr>
      <t>22</t>
    </r>
    <r>
      <rPr>
        <sz val="16"/>
        <rFont val="宋体"/>
        <charset val="134"/>
      </rPr>
      <t>座村集体经济大棚种植五彩椒，应对市场经济变化需求，在原有蔬菜种植收入的基础上有效探索新经济模式，壮大村集体经济，预计增收村集体经济综合收益</t>
    </r>
    <r>
      <rPr>
        <sz val="16"/>
        <rFont val="Times New Roman"/>
        <charset val="134"/>
      </rPr>
      <t>15</t>
    </r>
    <r>
      <rPr>
        <sz val="16"/>
        <rFont val="宋体"/>
        <charset val="134"/>
      </rPr>
      <t>万元，同时还可以带动我村群众至少</t>
    </r>
    <r>
      <rPr>
        <sz val="16"/>
        <rFont val="Times New Roman"/>
        <charset val="134"/>
      </rPr>
      <t>5</t>
    </r>
    <r>
      <rPr>
        <sz val="16"/>
        <rFont val="宋体"/>
        <charset val="134"/>
      </rPr>
      <t>人就业，项目实施成熟后每年计划给困难群体进行分红</t>
    </r>
    <r>
      <rPr>
        <sz val="16"/>
        <rFont val="Times New Roman"/>
        <charset val="134"/>
      </rPr>
      <t>1-3</t>
    </r>
    <r>
      <rPr>
        <sz val="16"/>
        <rFont val="宋体"/>
        <charset val="134"/>
      </rPr>
      <t>万元，为进一步巩固乡村振兴有效衔接奠定坚实基础。</t>
    </r>
  </si>
  <si>
    <t>AKT24-ZD6-02</t>
  </si>
  <si>
    <r>
      <rPr>
        <sz val="16"/>
        <rFont val="宋体"/>
        <charset val="134"/>
      </rPr>
      <t>克州阿克陶县恰尔隆镇喀依孜村</t>
    </r>
    <r>
      <rPr>
        <sz val="16"/>
        <rFont val="Times New Roman"/>
        <charset val="134"/>
      </rPr>
      <t>2024</t>
    </r>
    <r>
      <rPr>
        <sz val="16"/>
        <rFont val="宋体"/>
        <charset val="134"/>
      </rPr>
      <t>年度扶持发展新型农村集体经济建设项目</t>
    </r>
  </si>
  <si>
    <r>
      <rPr>
        <sz val="16"/>
        <rFont val="宋体"/>
        <charset val="134"/>
      </rPr>
      <t>恰尔隆镇喀依孜村</t>
    </r>
  </si>
  <si>
    <r>
      <rPr>
        <sz val="16"/>
        <rFont val="宋体"/>
        <charset val="134"/>
      </rPr>
      <t>一是对</t>
    </r>
    <r>
      <rPr>
        <sz val="16"/>
        <rFont val="Times New Roman"/>
        <charset val="134"/>
      </rPr>
      <t>7</t>
    </r>
    <r>
      <rPr>
        <sz val="16"/>
        <rFont val="宋体"/>
        <charset val="134"/>
      </rPr>
      <t>座大棚进行基础设施改造，其中改造立体钢架结构和水肥一体化设施及附属配套设施等。二是采购苗木，采购无花果树苗</t>
    </r>
    <r>
      <rPr>
        <sz val="16"/>
        <rFont val="Times New Roman"/>
        <charset val="134"/>
      </rPr>
      <t>1250</t>
    </r>
    <r>
      <rPr>
        <sz val="16"/>
        <rFont val="宋体"/>
        <charset val="134"/>
      </rPr>
      <t>株，采购草莓苗</t>
    </r>
    <r>
      <rPr>
        <sz val="16"/>
        <rFont val="Times New Roman"/>
        <charset val="134"/>
      </rPr>
      <t>3</t>
    </r>
    <r>
      <rPr>
        <sz val="16"/>
        <rFont val="宋体"/>
        <charset val="134"/>
      </rPr>
      <t>万株，采购圣女果</t>
    </r>
    <r>
      <rPr>
        <sz val="16"/>
        <rFont val="Times New Roman"/>
        <charset val="134"/>
      </rPr>
      <t>6800</t>
    </r>
    <r>
      <rPr>
        <sz val="16"/>
        <rFont val="宋体"/>
        <charset val="134"/>
      </rPr>
      <t>株。三是购买化肥、农药。</t>
    </r>
  </si>
  <si>
    <r>
      <rPr>
        <sz val="16"/>
        <rFont val="宋体"/>
        <charset val="134"/>
      </rPr>
      <t>通过实施本项目完善大棚产业发展保障基础设施，打造采摘示范街，种植特色蔬菜，以全面提升全村农产品质量，实现种植品种集约化、规模化、多元化为目标，进一步壮大村集体经济，助推乡村振兴战略努力提升辖区群众的幸福感、获得感。</t>
    </r>
  </si>
  <si>
    <r>
      <rPr>
        <sz val="16"/>
        <rFont val="宋体"/>
        <charset val="134"/>
      </rPr>
      <t>以增强村集体经济实力为目标，不断增强村级集体经济自身的</t>
    </r>
    <r>
      <rPr>
        <sz val="16"/>
        <rFont val="Times New Roman"/>
        <charset val="134"/>
      </rPr>
      <t>“</t>
    </r>
    <r>
      <rPr>
        <sz val="16"/>
        <rFont val="宋体"/>
        <charset val="134"/>
      </rPr>
      <t>造血</t>
    </r>
    <r>
      <rPr>
        <sz val="16"/>
        <rFont val="Times New Roman"/>
        <charset val="134"/>
      </rPr>
      <t>”</t>
    </r>
    <r>
      <rPr>
        <sz val="16"/>
        <rFont val="宋体"/>
        <charset val="134"/>
      </rPr>
      <t>功能和综合实力。每棚计划增收</t>
    </r>
    <r>
      <rPr>
        <sz val="16"/>
        <rFont val="Times New Roman"/>
        <charset val="134"/>
      </rPr>
      <t>1</t>
    </r>
    <r>
      <rPr>
        <sz val="16"/>
        <rFont val="宋体"/>
        <charset val="134"/>
      </rPr>
      <t>万元，壮大村集体经济，预计带动劳动力</t>
    </r>
    <r>
      <rPr>
        <sz val="16"/>
        <rFont val="Times New Roman"/>
        <charset val="134"/>
      </rPr>
      <t>5</t>
    </r>
    <r>
      <rPr>
        <sz val="16"/>
        <rFont val="宋体"/>
        <charset val="134"/>
      </rPr>
      <t>人，创造公益性岗位</t>
    </r>
    <r>
      <rPr>
        <sz val="16"/>
        <rFont val="Times New Roman"/>
        <charset val="134"/>
      </rPr>
      <t>2</t>
    </r>
    <r>
      <rPr>
        <sz val="16"/>
        <rFont val="宋体"/>
        <charset val="134"/>
      </rPr>
      <t>人，扶持收入不稳定户</t>
    </r>
    <r>
      <rPr>
        <sz val="16"/>
        <rFont val="Times New Roman"/>
        <charset val="134"/>
      </rPr>
      <t>2-3</t>
    </r>
    <r>
      <rPr>
        <sz val="16"/>
        <rFont val="宋体"/>
        <charset val="134"/>
      </rPr>
      <t>户。</t>
    </r>
  </si>
  <si>
    <t>产业服务支撑项目</t>
  </si>
  <si>
    <t>智慧（数字）农业</t>
  </si>
  <si>
    <t>产业科技服务</t>
  </si>
  <si>
    <t>人才培养</t>
  </si>
  <si>
    <t>农业社会化服务</t>
  </si>
  <si>
    <t>金融保险配套项目</t>
  </si>
  <si>
    <t>小额贷款贴息</t>
  </si>
  <si>
    <t>AKT24-017</t>
  </si>
  <si>
    <r>
      <rPr>
        <sz val="16"/>
        <rFont val="宋体"/>
        <charset val="134"/>
      </rPr>
      <t>小额信贷</t>
    </r>
  </si>
  <si>
    <r>
      <rPr>
        <sz val="16"/>
        <rFont val="宋体"/>
        <charset val="134"/>
      </rPr>
      <t>金融保险配套项目</t>
    </r>
  </si>
  <si>
    <r>
      <rPr>
        <sz val="16"/>
        <rFont val="宋体"/>
        <charset val="134"/>
      </rPr>
      <t>小额贷款贴息</t>
    </r>
  </si>
  <si>
    <r>
      <rPr>
        <sz val="16"/>
        <rFont val="宋体"/>
        <charset val="134"/>
      </rPr>
      <t>阿克陶县</t>
    </r>
  </si>
  <si>
    <r>
      <rPr>
        <sz val="16"/>
        <rFont val="Times New Roman"/>
        <charset val="134"/>
      </rPr>
      <t>2024</t>
    </r>
    <r>
      <rPr>
        <sz val="16"/>
        <rFont val="宋体"/>
        <charset val="134"/>
      </rPr>
      <t>年</t>
    </r>
    <r>
      <rPr>
        <sz val="16"/>
        <rFont val="Times New Roman"/>
        <charset val="134"/>
      </rPr>
      <t>1</t>
    </r>
    <r>
      <rPr>
        <sz val="16"/>
        <rFont val="宋体"/>
        <charset val="134"/>
      </rPr>
      <t>月</t>
    </r>
    <r>
      <rPr>
        <sz val="16"/>
        <rFont val="Times New Roman"/>
        <charset val="134"/>
      </rPr>
      <t>-2024</t>
    </r>
    <r>
      <rPr>
        <sz val="16"/>
        <rFont val="宋体"/>
        <charset val="134"/>
      </rPr>
      <t>年</t>
    </r>
    <r>
      <rPr>
        <sz val="16"/>
        <rFont val="Times New Roman"/>
        <charset val="134"/>
      </rPr>
      <t>12</t>
    </r>
    <r>
      <rPr>
        <sz val="16"/>
        <rFont val="宋体"/>
        <charset val="134"/>
      </rPr>
      <t>月</t>
    </r>
  </si>
  <si>
    <r>
      <rPr>
        <sz val="16"/>
        <rFont val="Times New Roman"/>
        <charset val="134"/>
      </rPr>
      <t>2024</t>
    </r>
    <r>
      <rPr>
        <sz val="16"/>
        <rFont val="宋体"/>
        <charset val="134"/>
      </rPr>
      <t>年脱贫人口小额信贷款贴息，涉及</t>
    </r>
    <r>
      <rPr>
        <sz val="16"/>
        <rFont val="Times New Roman"/>
        <charset val="134"/>
      </rPr>
      <t>12</t>
    </r>
    <r>
      <rPr>
        <sz val="16"/>
        <rFont val="宋体"/>
        <charset val="134"/>
      </rPr>
      <t>个乡镇，涉及</t>
    </r>
    <r>
      <rPr>
        <sz val="16"/>
        <rFont val="Times New Roman"/>
        <charset val="134"/>
      </rPr>
      <t>6065</t>
    </r>
    <r>
      <rPr>
        <sz val="16"/>
        <rFont val="宋体"/>
        <charset val="134"/>
      </rPr>
      <t>户，预计贷款金额</t>
    </r>
    <r>
      <rPr>
        <sz val="16"/>
        <rFont val="Times New Roman"/>
        <charset val="134"/>
      </rPr>
      <t>18216.41</t>
    </r>
    <r>
      <rPr>
        <sz val="16"/>
        <rFont val="宋体"/>
        <charset val="134"/>
      </rPr>
      <t>万元，计划投资</t>
    </r>
    <r>
      <rPr>
        <sz val="16"/>
        <rFont val="Times New Roman"/>
        <charset val="134"/>
      </rPr>
      <t>1055</t>
    </r>
    <r>
      <rPr>
        <sz val="16"/>
        <rFont val="宋体"/>
        <charset val="134"/>
      </rPr>
      <t>万元</t>
    </r>
  </si>
  <si>
    <r>
      <rPr>
        <sz val="16"/>
        <rFont val="宋体"/>
        <charset val="134"/>
      </rPr>
      <t>财政局</t>
    </r>
  </si>
  <si>
    <r>
      <rPr>
        <sz val="16"/>
        <rFont val="宋体"/>
        <charset val="134"/>
      </rPr>
      <t>张秀芳</t>
    </r>
  </si>
  <si>
    <r>
      <rPr>
        <sz val="16"/>
        <rFont val="宋体"/>
        <charset val="134"/>
      </rPr>
      <t>小额信贷主要用于补贴发展畜牧养殖、种植业等，激发已脱贫户（含检测帮扶对象家庭）生产发展、巩固提升的内生动力，促进已脱贫户（含检测帮扶对象家庭）增收，提高已脱贫户（含检测帮扶对象家庭）自我发展能力。</t>
    </r>
  </si>
  <si>
    <r>
      <rPr>
        <sz val="16"/>
        <rFont val="宋体"/>
        <charset val="134"/>
      </rPr>
      <t>通过金融扶贫的方式，激发内生动力，支持有自主发展能力的已脱贫户（含检测帮扶对象家庭）发展产业，自主致富</t>
    </r>
  </si>
  <si>
    <t>小额信贷风险补偿金</t>
  </si>
  <si>
    <t>特色产业保险保费补助</t>
  </si>
  <si>
    <t>新型经营主体贷款贴息</t>
  </si>
  <si>
    <t>防贫保险（基金）</t>
  </si>
  <si>
    <t>就业项目</t>
  </si>
  <si>
    <t>务工补助</t>
  </si>
  <si>
    <t>交通费补助</t>
  </si>
  <si>
    <t>AKT-DHJB-004-1</t>
  </si>
  <si>
    <t>阿克陶县就业创业补助项目</t>
  </si>
  <si>
    <t>就业创业</t>
  </si>
  <si>
    <t>阿克陶镇、布伦口乡、喀热开其克乡、克孜勒陶镇、恰尔隆镇、皮拉勒乡、木吉乡、加马铁热克乡、玉麦镇、塔尔乡、奥依塔克镇、巴仁乡</t>
  </si>
  <si>
    <t>阿克陶县就业创业补助类型共54项，计划投资3726.17094万元，其中：1.阿克陶镇稳岗就业补助项目（疆外）90人，计划补助17.3958万元；2.布伦口乡稳岗就业补助项目（疆外）13人，计划补助1.6732万元；3.喀热开其克乡稳岗就业补助项目（疆外）25人，计划补助3.1174万元；4.克孜勒陶镇稳岗就业补助项目（疆外）128人，计划补助9.4953万元；5.恰尔隆镇稳岗就业补助项目（疆外）455人，计划补助38.82万元；6.皮拉勒乡稳岗就业补助项目（疆外）512人，计划补助25.6269万元；7.木吉乡稳岗就业补助项目（疆外）7人，计划补助0.6945万元；8.加马铁热克乡稳岗就业补助项目（疆外）25人，计划补助2.6271万元；9.玉麦镇稳岗就业补助项目（疆外）200人，计划补助23.98421万元；10.塔尔乡稳岗就业补助项目（疆外）8人，计划补助1.0768万元；11.奥依塔克镇稳岗就业补助项目（疆外）11人，计划补助1.1379万元；12.巴仁乡稳岗就业补助项目（疆外）146人，计划补助19.698万元；13.阿克陶镇稳岗就业补助项目（疆内）154人，计划补助9.7604万元；14.布伦口乡稳岗就业补助项目（疆内）25人，计划补助1.5576万元；15.喀热开其克乡稳岗就业补助项目（疆内）63人，计划补助2.778万元；16.克孜勒陶镇稳岗就业补助项目（疆内）41人，计划补助1.1848万元；17.恰尔隆镇稳岗就业补助项目（疆内）329人，计划补助9.87万元；18.皮拉勒乡稳岗就业补助项目（疆内）532人，计划补助10.5313万元；19.木吉乡稳岗就业补助项目（疆内）16人，计划补助0.9577万元；20.加马铁热克乡稳岗就业补助项目（疆内）49人，计划补助1.6097万元；21.奥依塔克镇稳岗就业补助项目（疆内）12人，计划补助0.5495万元；22.玉麦镇稳岗就业补助项目（疆内）121人，计划补助4.59605万元；23.塔尔乡稳岗就业补助项目（疆内）51人，计划补助1.4765万元；24.巴仁乡稳岗就业补助项目（疆内）195人，计划补助9.8401万元；25.阿克陶镇自主从事经营活动补助项目（20平方米及以上）135人，涉及农户135户，计划补助27万元；26.布伦口乡自主从事经营活动补助项目（20平方米及以上），涉及农户49户，计划补助9.8万元；27.喀热开其克乡自主从事经营活动补助项目（20平方米及以上），涉及农户43户，计划补助8.6万元；28.克孜勒陶镇自主从事经营活动补助项目（20平方米及以上），涉及农户36户，计划补助7.2万元；29.恰尔隆镇自主从事经营活动补助项目（20平方米及以上），涉及农户106户，计划补助21.2万元；30.皮拉勒乡自主从事经营活动补助项目（20平方米及以上），涉及农户129户，计划补助25.8万元；31.木吉乡自主从事经营活动补助项目（20平方米及以上），涉及农户16户，计划补助3.2万元；32.玉麦镇自主从事经营活动补助项目（20平方米及以上）涉及农户163户，计划补助32.6万元；33.加马铁热克乡自主从事经营活动补助项目（20平方米及以上）涉及农户78户，计划补助15.6万元；34.巴仁乡自主从事经营活动补助项目（20平方米及以上）涉及农户25户，计划补助5万元；35.阿克陶镇自主从事经营活动补助项目(不足20平方米)，涉及农户81户，计划补助8.1万元；36.布伦口乡自主从事经营活动补助项目(不足20平方米)涉及农户41户，计划补助4.1万元；37.喀热开其克乡自主从事经营活动补助项目(不足20平方米)涉及农户39户，计划补助3.9万元；38.恰尔隆镇自主从事经营活动补助项目(不足20平方米)涉及农户36户，计划补助3.6万元；39.皮拉勒乡自主从事经营活动补助项目(不足20平方米)涉及农户35户，计划补助3.5万元；40.加马铁热克乡自主从事经营活动补助项目(不足20平方米)涉及农户26户，计划补助2.6万元；41.玉麦镇自主从事经营活动补助项目(不足20平方米)涉及农户10户，计划补助1万元；42.巴仁乡自主从事经营活动补助项目(不足20平方米)涉及农户103户，计划补助10.3万元；43.阿克陶镇支持公益性岗位补助项目256人，计划补助177.91476万元；44.布伦口乡支持公益性岗位补助项目118人，计划补助97.06812万元；45.喀热开其克乡支持公益性岗位补助项目新建94人，计划补助77.47512万元；46.克孜勒陶镇支持公益性岗位补助项目新建325人，计划补助222.74598万元；47.恰尔隆镇支持公益性岗位补助项目新建81人，计划补助68.69124万元；48.皮拉勒乡支持公益性岗位补助项目新建1189人，计划补助868.63908万元；49.木吉乡支持公益性岗位补助项目15人，计划补助8.3628万元；50.加马铁热克乡支持公益性岗位补助项目新建206人，计划补助150.6912万元；51.玉麦镇支持公益性岗位补助项目新建642人，计划补助454.26756万元；52.奥依塔克镇支持公益性岗位补助项目新建93人，计划补助68.97万元；53.塔尔乡支持公益性岗位补助项目115人，计划补助89.90712万元；54.巴仁乡支持公益性岗位补助项目新建1424人，计划补助1048.2792万元。</t>
  </si>
  <si>
    <r>
      <rPr>
        <sz val="16"/>
        <rFont val="宋体"/>
        <charset val="134"/>
      </rPr>
      <t>人社局</t>
    </r>
  </si>
  <si>
    <r>
      <rPr>
        <sz val="16"/>
        <rFont val="宋体"/>
        <charset val="134"/>
      </rPr>
      <t>达吾提</t>
    </r>
    <r>
      <rPr>
        <sz val="16"/>
        <rFont val="Times New Roman"/>
        <charset val="134"/>
      </rPr>
      <t>·</t>
    </r>
    <r>
      <rPr>
        <sz val="16"/>
        <rFont val="宋体"/>
        <charset val="134"/>
      </rPr>
      <t>阿吾提</t>
    </r>
  </si>
  <si>
    <t>人社局</t>
  </si>
  <si>
    <t>通过项目实施，鼓励有能力的人员外出务工、自主创业；激发群众创业就业热情，拓宽群众就业增收渠道，促进农户不断增收创收，进一步提高群众的经济收入，加强群众的幸福感与获得感。</t>
  </si>
  <si>
    <t>壮大发展就业创业，可巩固拓展已脱贫户（含监测帮扶家庭）外出务工、自主创业，可实现自身经短平快的济增长；从而确保已脱贫户（含监测帮扶家庭）脱贫后稳得住，经济增益高，确保实现家庭经济增收。</t>
  </si>
  <si>
    <t>生产奖补、劳务补助等</t>
  </si>
  <si>
    <t>就业培训</t>
  </si>
  <si>
    <t>帮扶车间（特色手工基地）建设</t>
  </si>
  <si>
    <t>技能培训</t>
  </si>
  <si>
    <t>以工代训</t>
  </si>
  <si>
    <t>创业</t>
  </si>
  <si>
    <t>创业培训</t>
  </si>
  <si>
    <t>创业奖补</t>
  </si>
  <si>
    <t>乡村工匠</t>
  </si>
  <si>
    <t>乡村工匠培育培训</t>
  </si>
  <si>
    <t>乡村工匠大师工作室</t>
  </si>
  <si>
    <t>乡村工匠传习所</t>
  </si>
  <si>
    <t>公益性岗位</t>
  </si>
  <si>
    <t>AKT24-007-33</t>
  </si>
  <si>
    <r>
      <rPr>
        <sz val="16"/>
        <rFont val="宋体"/>
        <charset val="134"/>
      </rPr>
      <t>阿克陶县农村公路路管员、护路员养护项目</t>
    </r>
  </si>
  <si>
    <r>
      <rPr>
        <sz val="16"/>
        <rFont val="宋体"/>
        <charset val="134"/>
      </rPr>
      <t>公益性岗位</t>
    </r>
  </si>
  <si>
    <r>
      <rPr>
        <sz val="16"/>
        <rFont val="Times New Roman"/>
        <charset val="134"/>
      </rPr>
      <t>1</t>
    </r>
    <r>
      <rPr>
        <sz val="16"/>
        <rFont val="宋体"/>
        <charset val="134"/>
      </rPr>
      <t>、巴仁乡聘用</t>
    </r>
    <r>
      <rPr>
        <sz val="16"/>
        <rFont val="Times New Roman"/>
        <charset val="134"/>
      </rPr>
      <t>220</t>
    </r>
    <r>
      <rPr>
        <sz val="16"/>
        <rFont val="宋体"/>
        <charset val="134"/>
      </rPr>
      <t>名易返贫脱贫监测户和易致贫边缘户，</t>
    </r>
    <r>
      <rPr>
        <sz val="16"/>
        <rFont val="Times New Roman"/>
        <charset val="134"/>
      </rPr>
      <t>2024</t>
    </r>
    <r>
      <rPr>
        <sz val="16"/>
        <rFont val="宋体"/>
        <charset val="134"/>
      </rPr>
      <t>年计划投资</t>
    </r>
    <r>
      <rPr>
        <sz val="16"/>
        <rFont val="Times New Roman"/>
        <charset val="134"/>
      </rPr>
      <t>264</t>
    </r>
    <r>
      <rPr>
        <sz val="16"/>
        <rFont val="宋体"/>
        <charset val="134"/>
      </rPr>
      <t>万；</t>
    </r>
    <r>
      <rPr>
        <sz val="16"/>
        <rFont val="Times New Roman"/>
        <charset val="134"/>
      </rPr>
      <t xml:space="preserve">
2</t>
    </r>
    <r>
      <rPr>
        <sz val="16"/>
        <rFont val="宋体"/>
        <charset val="134"/>
      </rPr>
      <t>、皮拉勒乡聘用</t>
    </r>
    <r>
      <rPr>
        <sz val="16"/>
        <rFont val="Times New Roman"/>
        <charset val="134"/>
      </rPr>
      <t>300</t>
    </r>
    <r>
      <rPr>
        <sz val="16"/>
        <rFont val="宋体"/>
        <charset val="134"/>
      </rPr>
      <t>名易返贫脱贫监测户和易致贫边缘户，</t>
    </r>
    <r>
      <rPr>
        <sz val="16"/>
        <rFont val="Times New Roman"/>
        <charset val="134"/>
      </rPr>
      <t>2024</t>
    </r>
    <r>
      <rPr>
        <sz val="16"/>
        <rFont val="宋体"/>
        <charset val="134"/>
      </rPr>
      <t>年计划投资</t>
    </r>
    <r>
      <rPr>
        <sz val="16"/>
        <rFont val="Times New Roman"/>
        <charset val="134"/>
      </rPr>
      <t>360</t>
    </r>
    <r>
      <rPr>
        <sz val="16"/>
        <rFont val="宋体"/>
        <charset val="134"/>
      </rPr>
      <t>万；</t>
    </r>
    <r>
      <rPr>
        <sz val="16"/>
        <rFont val="Times New Roman"/>
        <charset val="134"/>
      </rPr>
      <t xml:space="preserve">
3</t>
    </r>
    <r>
      <rPr>
        <sz val="16"/>
        <rFont val="宋体"/>
        <charset val="134"/>
      </rPr>
      <t>、玉麦镇聘用</t>
    </r>
    <r>
      <rPr>
        <sz val="16"/>
        <rFont val="Times New Roman"/>
        <charset val="134"/>
      </rPr>
      <t>200</t>
    </r>
    <r>
      <rPr>
        <sz val="16"/>
        <rFont val="宋体"/>
        <charset val="134"/>
      </rPr>
      <t>名易返贫脱贫监测户和易致贫边缘户，</t>
    </r>
    <r>
      <rPr>
        <sz val="16"/>
        <rFont val="Times New Roman"/>
        <charset val="134"/>
      </rPr>
      <t>2024</t>
    </r>
    <r>
      <rPr>
        <sz val="16"/>
        <rFont val="宋体"/>
        <charset val="134"/>
      </rPr>
      <t>年计划投资</t>
    </r>
    <r>
      <rPr>
        <sz val="16"/>
        <rFont val="Times New Roman"/>
        <charset val="134"/>
      </rPr>
      <t>240</t>
    </r>
    <r>
      <rPr>
        <sz val="16"/>
        <rFont val="宋体"/>
        <charset val="134"/>
      </rPr>
      <t>万；</t>
    </r>
    <r>
      <rPr>
        <sz val="16"/>
        <rFont val="Times New Roman"/>
        <charset val="134"/>
      </rPr>
      <t xml:space="preserve">
4</t>
    </r>
    <r>
      <rPr>
        <sz val="16"/>
        <rFont val="宋体"/>
        <charset val="134"/>
      </rPr>
      <t>、阿克陶镇聘用</t>
    </r>
    <r>
      <rPr>
        <sz val="16"/>
        <rFont val="Times New Roman"/>
        <charset val="134"/>
      </rPr>
      <t>91</t>
    </r>
    <r>
      <rPr>
        <sz val="16"/>
        <rFont val="宋体"/>
        <charset val="134"/>
      </rPr>
      <t>名易返贫脱贫监测户和易致贫边缘户，</t>
    </r>
    <r>
      <rPr>
        <sz val="16"/>
        <rFont val="Times New Roman"/>
        <charset val="134"/>
      </rPr>
      <t>2024</t>
    </r>
    <r>
      <rPr>
        <sz val="16"/>
        <rFont val="宋体"/>
        <charset val="134"/>
      </rPr>
      <t>年计划投资</t>
    </r>
    <r>
      <rPr>
        <sz val="16"/>
        <rFont val="Times New Roman"/>
        <charset val="134"/>
      </rPr>
      <t>109.2</t>
    </r>
    <r>
      <rPr>
        <sz val="16"/>
        <rFont val="宋体"/>
        <charset val="134"/>
      </rPr>
      <t>万；</t>
    </r>
    <r>
      <rPr>
        <sz val="16"/>
        <rFont val="Times New Roman"/>
        <charset val="134"/>
      </rPr>
      <t xml:space="preserve">
5</t>
    </r>
    <r>
      <rPr>
        <sz val="16"/>
        <rFont val="宋体"/>
        <charset val="134"/>
      </rPr>
      <t>、奥依塔克镇聘用</t>
    </r>
    <r>
      <rPr>
        <sz val="16"/>
        <rFont val="Times New Roman"/>
        <charset val="134"/>
      </rPr>
      <t>30</t>
    </r>
    <r>
      <rPr>
        <sz val="16"/>
        <rFont val="宋体"/>
        <charset val="134"/>
      </rPr>
      <t>名易返贫脱贫监测户和易致贫边缘户，</t>
    </r>
    <r>
      <rPr>
        <sz val="16"/>
        <rFont val="Times New Roman"/>
        <charset val="134"/>
      </rPr>
      <t>2024</t>
    </r>
    <r>
      <rPr>
        <sz val="16"/>
        <rFont val="宋体"/>
        <charset val="134"/>
      </rPr>
      <t>年计划投资</t>
    </r>
    <r>
      <rPr>
        <sz val="16"/>
        <rFont val="Times New Roman"/>
        <charset val="134"/>
      </rPr>
      <t>36</t>
    </r>
    <r>
      <rPr>
        <sz val="16"/>
        <rFont val="宋体"/>
        <charset val="134"/>
      </rPr>
      <t>万；</t>
    </r>
    <r>
      <rPr>
        <sz val="16"/>
        <rFont val="Times New Roman"/>
        <charset val="134"/>
      </rPr>
      <t xml:space="preserve">
6</t>
    </r>
    <r>
      <rPr>
        <sz val="16"/>
        <rFont val="宋体"/>
        <charset val="134"/>
      </rPr>
      <t>、布伦口乡聘用</t>
    </r>
    <r>
      <rPr>
        <sz val="16"/>
        <rFont val="Times New Roman"/>
        <charset val="134"/>
      </rPr>
      <t>15</t>
    </r>
    <r>
      <rPr>
        <sz val="16"/>
        <rFont val="宋体"/>
        <charset val="134"/>
      </rPr>
      <t>名易返贫脱贫监测户和易致贫边缘户，</t>
    </r>
    <r>
      <rPr>
        <sz val="16"/>
        <rFont val="Times New Roman"/>
        <charset val="134"/>
      </rPr>
      <t>2024</t>
    </r>
    <r>
      <rPr>
        <sz val="16"/>
        <rFont val="宋体"/>
        <charset val="134"/>
      </rPr>
      <t>年计划投资</t>
    </r>
    <r>
      <rPr>
        <sz val="16"/>
        <rFont val="Times New Roman"/>
        <charset val="134"/>
      </rPr>
      <t>18</t>
    </r>
    <r>
      <rPr>
        <sz val="16"/>
        <rFont val="宋体"/>
        <charset val="134"/>
      </rPr>
      <t>万；</t>
    </r>
    <r>
      <rPr>
        <sz val="16"/>
        <rFont val="Times New Roman"/>
        <charset val="134"/>
      </rPr>
      <t xml:space="preserve">
7</t>
    </r>
    <r>
      <rPr>
        <sz val="16"/>
        <rFont val="宋体"/>
        <charset val="134"/>
      </rPr>
      <t>、加马铁热克乡聘用</t>
    </r>
    <r>
      <rPr>
        <sz val="16"/>
        <rFont val="Times New Roman"/>
        <charset val="134"/>
      </rPr>
      <t>20</t>
    </r>
    <r>
      <rPr>
        <sz val="16"/>
        <rFont val="宋体"/>
        <charset val="134"/>
      </rPr>
      <t>名易返贫脱贫监测户和易致贫边缘户，</t>
    </r>
    <r>
      <rPr>
        <sz val="16"/>
        <rFont val="Times New Roman"/>
        <charset val="134"/>
      </rPr>
      <t>2024</t>
    </r>
    <r>
      <rPr>
        <sz val="16"/>
        <rFont val="宋体"/>
        <charset val="134"/>
      </rPr>
      <t>年计划投资</t>
    </r>
    <r>
      <rPr>
        <sz val="16"/>
        <rFont val="Times New Roman"/>
        <charset val="134"/>
      </rPr>
      <t>24</t>
    </r>
    <r>
      <rPr>
        <sz val="16"/>
        <rFont val="宋体"/>
        <charset val="134"/>
      </rPr>
      <t>万；</t>
    </r>
    <r>
      <rPr>
        <sz val="16"/>
        <rFont val="Times New Roman"/>
        <charset val="134"/>
      </rPr>
      <t xml:space="preserve">
8</t>
    </r>
    <r>
      <rPr>
        <sz val="16"/>
        <rFont val="宋体"/>
        <charset val="134"/>
      </rPr>
      <t>、喀热开其克乡聘用</t>
    </r>
    <r>
      <rPr>
        <sz val="16"/>
        <rFont val="Times New Roman"/>
        <charset val="134"/>
      </rPr>
      <t>10</t>
    </r>
    <r>
      <rPr>
        <sz val="16"/>
        <rFont val="宋体"/>
        <charset val="134"/>
      </rPr>
      <t>名易返贫脱贫监测户和易致贫边缘户</t>
    </r>
    <r>
      <rPr>
        <sz val="16"/>
        <rFont val="Times New Roman"/>
        <charset val="134"/>
      </rPr>
      <t>2024</t>
    </r>
    <r>
      <rPr>
        <sz val="16"/>
        <rFont val="宋体"/>
        <charset val="134"/>
      </rPr>
      <t>年计划投资</t>
    </r>
    <r>
      <rPr>
        <sz val="16"/>
        <rFont val="Times New Roman"/>
        <charset val="134"/>
      </rPr>
      <t>12</t>
    </r>
    <r>
      <rPr>
        <sz val="16"/>
        <rFont val="宋体"/>
        <charset val="134"/>
      </rPr>
      <t>万；</t>
    </r>
    <r>
      <rPr>
        <sz val="16"/>
        <rFont val="Times New Roman"/>
        <charset val="134"/>
      </rPr>
      <t xml:space="preserve">
9</t>
    </r>
    <r>
      <rPr>
        <sz val="16"/>
        <rFont val="宋体"/>
        <charset val="134"/>
      </rPr>
      <t>、木吉乡聘用</t>
    </r>
    <r>
      <rPr>
        <sz val="16"/>
        <rFont val="Times New Roman"/>
        <charset val="134"/>
      </rPr>
      <t>10</t>
    </r>
    <r>
      <rPr>
        <sz val="16"/>
        <rFont val="宋体"/>
        <charset val="134"/>
      </rPr>
      <t>名易返贫脱贫监测户和易致贫边缘户，</t>
    </r>
    <r>
      <rPr>
        <sz val="16"/>
        <rFont val="Times New Roman"/>
        <charset val="134"/>
      </rPr>
      <t>2024</t>
    </r>
    <r>
      <rPr>
        <sz val="16"/>
        <rFont val="宋体"/>
        <charset val="134"/>
      </rPr>
      <t>年计划投资</t>
    </r>
    <r>
      <rPr>
        <sz val="16"/>
        <rFont val="Times New Roman"/>
        <charset val="134"/>
      </rPr>
      <t>12</t>
    </r>
    <r>
      <rPr>
        <sz val="16"/>
        <rFont val="宋体"/>
        <charset val="134"/>
      </rPr>
      <t>万；</t>
    </r>
    <r>
      <rPr>
        <sz val="16"/>
        <rFont val="Times New Roman"/>
        <charset val="134"/>
      </rPr>
      <t xml:space="preserve">
10</t>
    </r>
    <r>
      <rPr>
        <sz val="16"/>
        <rFont val="宋体"/>
        <charset val="134"/>
      </rPr>
      <t>、恰尔隆镇聘用</t>
    </r>
    <r>
      <rPr>
        <sz val="16"/>
        <rFont val="Times New Roman"/>
        <charset val="134"/>
      </rPr>
      <t>50</t>
    </r>
    <r>
      <rPr>
        <sz val="16"/>
        <rFont val="宋体"/>
        <charset val="134"/>
      </rPr>
      <t>名易返贫脱贫监测户和易致贫边缘户，</t>
    </r>
    <r>
      <rPr>
        <sz val="16"/>
        <rFont val="Times New Roman"/>
        <charset val="134"/>
      </rPr>
      <t>2024</t>
    </r>
    <r>
      <rPr>
        <sz val="16"/>
        <rFont val="宋体"/>
        <charset val="134"/>
      </rPr>
      <t>年计划投资</t>
    </r>
    <r>
      <rPr>
        <sz val="16"/>
        <rFont val="Times New Roman"/>
        <charset val="134"/>
      </rPr>
      <t>60</t>
    </r>
    <r>
      <rPr>
        <sz val="16"/>
        <rFont val="宋体"/>
        <charset val="134"/>
      </rPr>
      <t>万；</t>
    </r>
    <r>
      <rPr>
        <sz val="16"/>
        <rFont val="Times New Roman"/>
        <charset val="134"/>
      </rPr>
      <t xml:space="preserve">
11</t>
    </r>
    <r>
      <rPr>
        <sz val="16"/>
        <rFont val="宋体"/>
        <charset val="134"/>
      </rPr>
      <t>、塔尔乡聘用</t>
    </r>
    <r>
      <rPr>
        <sz val="16"/>
        <rFont val="Times New Roman"/>
        <charset val="134"/>
      </rPr>
      <t>10</t>
    </r>
    <r>
      <rPr>
        <sz val="16"/>
        <rFont val="宋体"/>
        <charset val="134"/>
      </rPr>
      <t>名易返贫脱贫监测户和易致贫边缘户，</t>
    </r>
    <r>
      <rPr>
        <sz val="16"/>
        <rFont val="Times New Roman"/>
        <charset val="134"/>
      </rPr>
      <t>2024</t>
    </r>
    <r>
      <rPr>
        <sz val="16"/>
        <rFont val="宋体"/>
        <charset val="134"/>
      </rPr>
      <t>年计划投资</t>
    </r>
    <r>
      <rPr>
        <sz val="16"/>
        <rFont val="Times New Roman"/>
        <charset val="134"/>
      </rPr>
      <t>12</t>
    </r>
    <r>
      <rPr>
        <sz val="16"/>
        <rFont val="宋体"/>
        <charset val="134"/>
      </rPr>
      <t>万；</t>
    </r>
    <r>
      <rPr>
        <sz val="16"/>
        <rFont val="Times New Roman"/>
        <charset val="134"/>
      </rPr>
      <t xml:space="preserve">
12</t>
    </r>
    <r>
      <rPr>
        <sz val="16"/>
        <rFont val="宋体"/>
        <charset val="134"/>
      </rPr>
      <t>、克孜勒陶镇聘用</t>
    </r>
    <r>
      <rPr>
        <sz val="16"/>
        <rFont val="Times New Roman"/>
        <charset val="134"/>
      </rPr>
      <t>44</t>
    </r>
    <r>
      <rPr>
        <sz val="16"/>
        <rFont val="宋体"/>
        <charset val="134"/>
      </rPr>
      <t>名易返贫脱贫监测户和易致贫边缘户</t>
    </r>
    <r>
      <rPr>
        <sz val="16"/>
        <rFont val="Times New Roman"/>
        <charset val="134"/>
      </rPr>
      <t>,2024</t>
    </r>
    <r>
      <rPr>
        <sz val="16"/>
        <rFont val="宋体"/>
        <charset val="134"/>
      </rPr>
      <t>年计划投入</t>
    </r>
    <r>
      <rPr>
        <sz val="16"/>
        <rFont val="Times New Roman"/>
        <charset val="134"/>
      </rPr>
      <t>52.8</t>
    </r>
    <r>
      <rPr>
        <sz val="16"/>
        <rFont val="宋体"/>
        <charset val="134"/>
      </rPr>
      <t>万元。</t>
    </r>
  </si>
  <si>
    <r>
      <rPr>
        <sz val="16"/>
        <rFont val="宋体"/>
        <charset val="134"/>
      </rPr>
      <t>交通运输局</t>
    </r>
  </si>
  <si>
    <r>
      <rPr>
        <sz val="16"/>
        <rFont val="宋体"/>
        <charset val="134"/>
      </rPr>
      <t>阿不都木塔力甫</t>
    </r>
    <r>
      <rPr>
        <sz val="16"/>
        <rFont val="Times New Roman"/>
        <charset val="134"/>
      </rPr>
      <t>·</t>
    </r>
    <r>
      <rPr>
        <sz val="16"/>
        <rFont val="宋体"/>
        <charset val="134"/>
      </rPr>
      <t>木合塔尔</t>
    </r>
  </si>
  <si>
    <r>
      <rPr>
        <sz val="16"/>
        <rFont val="Times New Roman"/>
        <charset val="134"/>
      </rPr>
      <t>1</t>
    </r>
    <r>
      <rPr>
        <sz val="16"/>
        <rFont val="宋体"/>
        <charset val="134"/>
      </rPr>
      <t>、巴仁乡农村道路日常养护管理</t>
    </r>
    <r>
      <rPr>
        <sz val="16"/>
        <rFont val="Times New Roman"/>
        <charset val="134"/>
      </rPr>
      <t>224</t>
    </r>
    <r>
      <rPr>
        <sz val="16"/>
        <rFont val="宋体"/>
        <charset val="134"/>
      </rPr>
      <t>公里，</t>
    </r>
    <r>
      <rPr>
        <sz val="16"/>
        <rFont val="Times New Roman"/>
        <charset val="134"/>
      </rPr>
      <t xml:space="preserve">
2</t>
    </r>
    <r>
      <rPr>
        <sz val="16"/>
        <rFont val="宋体"/>
        <charset val="134"/>
      </rPr>
      <t>、皮拉勒乡农村道路日常养护管理</t>
    </r>
    <r>
      <rPr>
        <sz val="16"/>
        <rFont val="Times New Roman"/>
        <charset val="134"/>
      </rPr>
      <t>309</t>
    </r>
    <r>
      <rPr>
        <sz val="16"/>
        <rFont val="宋体"/>
        <charset val="134"/>
      </rPr>
      <t>公里，</t>
    </r>
    <r>
      <rPr>
        <sz val="16"/>
        <rFont val="Times New Roman"/>
        <charset val="134"/>
      </rPr>
      <t xml:space="preserve">
3</t>
    </r>
    <r>
      <rPr>
        <sz val="16"/>
        <rFont val="宋体"/>
        <charset val="134"/>
      </rPr>
      <t>、玉麦乡农村道路日常养护管理</t>
    </r>
    <r>
      <rPr>
        <sz val="16"/>
        <rFont val="Times New Roman"/>
        <charset val="134"/>
      </rPr>
      <t>171</t>
    </r>
    <r>
      <rPr>
        <sz val="16"/>
        <rFont val="宋体"/>
        <charset val="134"/>
      </rPr>
      <t>公里，</t>
    </r>
    <r>
      <rPr>
        <sz val="16"/>
        <rFont val="Times New Roman"/>
        <charset val="134"/>
      </rPr>
      <t xml:space="preserve">
4</t>
    </r>
    <r>
      <rPr>
        <sz val="16"/>
        <rFont val="宋体"/>
        <charset val="134"/>
      </rPr>
      <t>、阿克陶镇农村道路日常养护管理</t>
    </r>
    <r>
      <rPr>
        <sz val="16"/>
        <rFont val="Times New Roman"/>
        <charset val="134"/>
      </rPr>
      <t>265</t>
    </r>
    <r>
      <rPr>
        <sz val="16"/>
        <rFont val="宋体"/>
        <charset val="134"/>
      </rPr>
      <t>公里，</t>
    </r>
    <r>
      <rPr>
        <sz val="16"/>
        <rFont val="Times New Roman"/>
        <charset val="134"/>
      </rPr>
      <t xml:space="preserve">
5</t>
    </r>
    <r>
      <rPr>
        <sz val="16"/>
        <rFont val="宋体"/>
        <charset val="134"/>
      </rPr>
      <t>、奥依塔克镇农村道路日常养护管理</t>
    </r>
    <r>
      <rPr>
        <sz val="16"/>
        <rFont val="Times New Roman"/>
        <charset val="134"/>
      </rPr>
      <t>110</t>
    </r>
    <r>
      <rPr>
        <sz val="16"/>
        <rFont val="宋体"/>
        <charset val="134"/>
      </rPr>
      <t>公里，</t>
    </r>
    <r>
      <rPr>
        <sz val="16"/>
        <rFont val="Times New Roman"/>
        <charset val="134"/>
      </rPr>
      <t xml:space="preserve">
6</t>
    </r>
    <r>
      <rPr>
        <sz val="16"/>
        <rFont val="宋体"/>
        <charset val="134"/>
      </rPr>
      <t>、布伦口乡农村道路日常养护管理</t>
    </r>
    <r>
      <rPr>
        <sz val="16"/>
        <rFont val="Times New Roman"/>
        <charset val="134"/>
      </rPr>
      <t>92</t>
    </r>
    <r>
      <rPr>
        <sz val="16"/>
        <rFont val="宋体"/>
        <charset val="134"/>
      </rPr>
      <t>公里，</t>
    </r>
    <r>
      <rPr>
        <sz val="16"/>
        <rFont val="Times New Roman"/>
        <charset val="134"/>
      </rPr>
      <t xml:space="preserve">
7</t>
    </r>
    <r>
      <rPr>
        <sz val="16"/>
        <rFont val="宋体"/>
        <charset val="134"/>
      </rPr>
      <t>、加马铁热克乡农村道路日常养护管理</t>
    </r>
    <r>
      <rPr>
        <sz val="16"/>
        <rFont val="Times New Roman"/>
        <charset val="134"/>
      </rPr>
      <t>140</t>
    </r>
    <r>
      <rPr>
        <sz val="16"/>
        <rFont val="宋体"/>
        <charset val="134"/>
      </rPr>
      <t>公里，</t>
    </r>
    <r>
      <rPr>
        <sz val="16"/>
        <rFont val="Times New Roman"/>
        <charset val="134"/>
      </rPr>
      <t xml:space="preserve">
8</t>
    </r>
    <r>
      <rPr>
        <sz val="16"/>
        <rFont val="宋体"/>
        <charset val="134"/>
      </rPr>
      <t>、喀热开其克乡农村道路日常养护管理</t>
    </r>
    <r>
      <rPr>
        <sz val="16"/>
        <rFont val="Times New Roman"/>
        <charset val="134"/>
      </rPr>
      <t>89</t>
    </r>
    <r>
      <rPr>
        <sz val="16"/>
        <rFont val="宋体"/>
        <charset val="134"/>
      </rPr>
      <t>公里，</t>
    </r>
    <r>
      <rPr>
        <sz val="16"/>
        <rFont val="Times New Roman"/>
        <charset val="134"/>
      </rPr>
      <t xml:space="preserve">
9</t>
    </r>
    <r>
      <rPr>
        <sz val="16"/>
        <rFont val="宋体"/>
        <charset val="134"/>
      </rPr>
      <t>、木吉乡农村道路日常养护管理</t>
    </r>
    <r>
      <rPr>
        <sz val="16"/>
        <rFont val="Times New Roman"/>
        <charset val="134"/>
      </rPr>
      <t>64</t>
    </r>
    <r>
      <rPr>
        <sz val="16"/>
        <rFont val="宋体"/>
        <charset val="134"/>
      </rPr>
      <t>公里，</t>
    </r>
    <r>
      <rPr>
        <sz val="16"/>
        <rFont val="Times New Roman"/>
        <charset val="134"/>
      </rPr>
      <t xml:space="preserve">
10</t>
    </r>
    <r>
      <rPr>
        <sz val="16"/>
        <rFont val="宋体"/>
        <charset val="134"/>
      </rPr>
      <t>、恰尔隆乡农村道路日常养护管理</t>
    </r>
    <r>
      <rPr>
        <sz val="16"/>
        <rFont val="Times New Roman"/>
        <charset val="134"/>
      </rPr>
      <t>183</t>
    </r>
    <r>
      <rPr>
        <sz val="16"/>
        <rFont val="宋体"/>
        <charset val="134"/>
      </rPr>
      <t>公里，</t>
    </r>
    <r>
      <rPr>
        <sz val="16"/>
        <rFont val="Times New Roman"/>
        <charset val="134"/>
      </rPr>
      <t xml:space="preserve">
11</t>
    </r>
    <r>
      <rPr>
        <sz val="16"/>
        <rFont val="宋体"/>
        <charset val="134"/>
      </rPr>
      <t>、塔尔乡农村道路日常养护管理</t>
    </r>
    <r>
      <rPr>
        <sz val="16"/>
        <rFont val="Times New Roman"/>
        <charset val="134"/>
      </rPr>
      <t>191</t>
    </r>
    <r>
      <rPr>
        <sz val="16"/>
        <rFont val="宋体"/>
        <charset val="134"/>
      </rPr>
      <t>公里，</t>
    </r>
    <r>
      <rPr>
        <sz val="16"/>
        <rFont val="Times New Roman"/>
        <charset val="134"/>
      </rPr>
      <t xml:space="preserve">
12</t>
    </r>
    <r>
      <rPr>
        <sz val="16"/>
        <rFont val="宋体"/>
        <charset val="134"/>
      </rPr>
      <t>、克孜勒陶乡农村道路日常养护管理</t>
    </r>
    <r>
      <rPr>
        <sz val="16"/>
        <rFont val="Times New Roman"/>
        <charset val="134"/>
      </rPr>
      <t>305</t>
    </r>
    <r>
      <rPr>
        <sz val="16"/>
        <rFont val="宋体"/>
        <charset val="134"/>
      </rPr>
      <t>公里。加强我县农村公路的日常养护工作，有效提升道路安全水平，提升道路使用寿命，改善通行服务水平群众满意度。</t>
    </r>
  </si>
  <si>
    <r>
      <rPr>
        <sz val="16"/>
        <rFont val="宋体"/>
        <charset val="134"/>
      </rPr>
      <t>对全县</t>
    </r>
    <r>
      <rPr>
        <sz val="16"/>
        <rFont val="Times New Roman"/>
        <charset val="134"/>
      </rPr>
      <t>1000</t>
    </r>
    <r>
      <rPr>
        <sz val="16"/>
        <rFont val="宋体"/>
        <charset val="134"/>
      </rPr>
      <t>名易返贫脱贫监测户和易致贫边缘户每月发放养护工资</t>
    </r>
    <r>
      <rPr>
        <sz val="16"/>
        <rFont val="Times New Roman"/>
        <charset val="134"/>
      </rPr>
      <t>1000</t>
    </r>
    <r>
      <rPr>
        <sz val="16"/>
        <rFont val="宋体"/>
        <charset val="134"/>
      </rPr>
      <t>元</t>
    </r>
    <r>
      <rPr>
        <sz val="16"/>
        <rFont val="Times New Roman"/>
        <charset val="134"/>
      </rPr>
      <t>/</t>
    </r>
    <r>
      <rPr>
        <sz val="16"/>
        <rFont val="宋体"/>
        <charset val="134"/>
      </rPr>
      <t>人，带动收入的同时进一步做好全县农村公路的养护工作。</t>
    </r>
  </si>
  <si>
    <t>乡村建设行动</t>
  </si>
  <si>
    <t>农村基础设施（含产业基础设施配套）</t>
  </si>
  <si>
    <t>村庄规划编制（含修编）补助</t>
  </si>
  <si>
    <t>农村道路（县乡之间、乡乡之间、乡村之间及其沿线管理、服务等附属设施；道路安全生命防护工程、危旧桥梁改造；乡级客货运输站场、招呼站；村内道路、通户路等）</t>
  </si>
  <si>
    <t>AKT24-007-38</t>
  </si>
  <si>
    <r>
      <rPr>
        <sz val="16"/>
        <rFont val="宋体"/>
        <charset val="134"/>
      </rPr>
      <t>阿克陶县</t>
    </r>
    <r>
      <rPr>
        <sz val="16"/>
        <rFont val="Times New Roman"/>
        <charset val="134"/>
      </rPr>
      <t>2024</t>
    </r>
    <r>
      <rPr>
        <sz val="16"/>
        <rFont val="宋体"/>
        <charset val="134"/>
      </rPr>
      <t>年恰尔隆镇村级道路建设项目</t>
    </r>
  </si>
  <si>
    <r>
      <rPr>
        <sz val="16"/>
        <rFont val="宋体"/>
        <charset val="134"/>
      </rPr>
      <t>农村基础设施（含产业基础设施配套）</t>
    </r>
  </si>
  <si>
    <r>
      <rPr>
        <sz val="16"/>
        <rFont val="宋体"/>
        <charset val="134"/>
      </rPr>
      <t>农村道路（县乡之间、乡乡之间、乡村之间及其沿线管理、服务等附属设施；道路安全生命防护工程、危旧桥梁改造；乡级客货运输站场、招呼站；村内道路、通户路等）</t>
    </r>
  </si>
  <si>
    <r>
      <rPr>
        <sz val="16"/>
        <rFont val="宋体"/>
        <charset val="134"/>
      </rPr>
      <t>恰尔隆镇昆仑佳苑、其克尔铁热克村</t>
    </r>
  </si>
  <si>
    <r>
      <rPr>
        <sz val="16"/>
        <rFont val="宋体"/>
        <charset val="134"/>
      </rPr>
      <t>新改建硬化道路（沥青</t>
    </r>
    <r>
      <rPr>
        <sz val="16"/>
        <rFont val="Times New Roman"/>
        <charset val="134"/>
      </rPr>
      <t>/</t>
    </r>
    <r>
      <rPr>
        <sz val="16"/>
        <rFont val="宋体"/>
        <charset val="134"/>
      </rPr>
      <t>混凝土路面）</t>
    </r>
    <r>
      <rPr>
        <sz val="16"/>
        <rFont val="Times New Roman"/>
        <charset val="134"/>
      </rPr>
      <t>11.346</t>
    </r>
    <r>
      <rPr>
        <sz val="16"/>
        <rFont val="宋体"/>
        <charset val="134"/>
      </rPr>
      <t>公里</t>
    </r>
    <r>
      <rPr>
        <sz val="16"/>
        <rFont val="Times New Roman"/>
        <charset val="134"/>
      </rPr>
      <t>,</t>
    </r>
    <r>
      <rPr>
        <sz val="16"/>
        <rFont val="宋体"/>
        <charset val="134"/>
      </rPr>
      <t>四级公路标准，路基宽度</t>
    </r>
    <r>
      <rPr>
        <sz val="16"/>
        <rFont val="Times New Roman"/>
        <charset val="134"/>
      </rPr>
      <t>5-8.5m,</t>
    </r>
    <r>
      <rPr>
        <sz val="16"/>
        <rFont val="宋体"/>
        <charset val="134"/>
      </rPr>
      <t>路面宽度</t>
    </r>
    <r>
      <rPr>
        <sz val="16"/>
        <rFont val="Times New Roman"/>
        <charset val="134"/>
      </rPr>
      <t>4-8m,</t>
    </r>
    <r>
      <rPr>
        <sz val="16"/>
        <rFont val="宋体"/>
        <charset val="134"/>
      </rPr>
      <t>设计速度</t>
    </r>
    <r>
      <rPr>
        <sz val="16"/>
        <rFont val="Times New Roman"/>
        <charset val="134"/>
      </rPr>
      <t>20km/h</t>
    </r>
    <r>
      <rPr>
        <sz val="16"/>
        <rFont val="宋体"/>
        <charset val="134"/>
      </rPr>
      <t>，含路基、路面、桥涵及其他附属设施。</t>
    </r>
  </si>
  <si>
    <r>
      <rPr>
        <sz val="16"/>
        <rFont val="宋体"/>
        <charset val="134"/>
      </rPr>
      <t>项目建设里程</t>
    </r>
    <r>
      <rPr>
        <sz val="16"/>
        <rFont val="Times New Roman"/>
        <charset val="134"/>
      </rPr>
      <t>≥11.346</t>
    </r>
    <r>
      <rPr>
        <sz val="16"/>
        <rFont val="宋体"/>
        <charset val="134"/>
      </rPr>
      <t>公里，建筑工程费用</t>
    </r>
    <r>
      <rPr>
        <sz val="16"/>
        <rFont val="Times New Roman"/>
        <charset val="134"/>
      </rPr>
      <t>≤52.88</t>
    </r>
    <r>
      <rPr>
        <sz val="16"/>
        <rFont val="宋体"/>
        <charset val="134"/>
      </rPr>
      <t>万元</t>
    </r>
    <r>
      <rPr>
        <sz val="16"/>
        <rFont val="Times New Roman"/>
        <charset val="134"/>
      </rPr>
      <t>/km,</t>
    </r>
    <r>
      <rPr>
        <sz val="16"/>
        <rFont val="宋体"/>
        <charset val="134"/>
      </rPr>
      <t>沥青路面道路工程设计使用年限</t>
    </r>
    <r>
      <rPr>
        <sz val="16"/>
        <rFont val="Times New Roman"/>
        <charset val="134"/>
      </rPr>
      <t>≥8</t>
    </r>
    <r>
      <rPr>
        <sz val="16"/>
        <rFont val="宋体"/>
        <charset val="134"/>
      </rPr>
      <t>年，群众满意度</t>
    </r>
    <r>
      <rPr>
        <sz val="16"/>
        <rFont val="Times New Roman"/>
        <charset val="134"/>
      </rPr>
      <t>≥95%</t>
    </r>
  </si>
  <si>
    <r>
      <rPr>
        <sz val="16"/>
        <rFont val="宋体"/>
        <charset val="134"/>
      </rPr>
      <t>切实改变阿克陶县恰尔隆镇昆仑佳苑、其克尔铁热克村共</t>
    </r>
    <r>
      <rPr>
        <sz val="16"/>
        <rFont val="Times New Roman"/>
        <charset val="134"/>
      </rPr>
      <t>2398</t>
    </r>
    <r>
      <rPr>
        <sz val="16"/>
        <rFont val="宋体"/>
        <charset val="134"/>
      </rPr>
      <t>户</t>
    </r>
    <r>
      <rPr>
        <sz val="16"/>
        <rFont val="Times New Roman"/>
        <charset val="134"/>
      </rPr>
      <t>9397</t>
    </r>
    <r>
      <rPr>
        <sz val="16"/>
        <rFont val="宋体"/>
        <charset val="134"/>
      </rPr>
      <t>名群众，其中脱贫户</t>
    </r>
    <r>
      <rPr>
        <sz val="16"/>
        <rFont val="Times New Roman"/>
        <charset val="134"/>
      </rPr>
      <t>1791</t>
    </r>
    <r>
      <rPr>
        <sz val="16"/>
        <rFont val="宋体"/>
        <charset val="134"/>
      </rPr>
      <t>户</t>
    </r>
    <r>
      <rPr>
        <sz val="16"/>
        <rFont val="Times New Roman"/>
        <charset val="134"/>
      </rPr>
      <t>7364</t>
    </r>
    <r>
      <rPr>
        <sz val="16"/>
        <rFont val="宋体"/>
        <charset val="134"/>
      </rPr>
      <t>人出行难，落后的交通运输状况，加快开发建设、改善出行条件，助力乡村生态振兴，建设美丽乡村。</t>
    </r>
  </si>
  <si>
    <t>AKT24-007-43</t>
  </si>
  <si>
    <r>
      <rPr>
        <sz val="16"/>
        <rFont val="宋体"/>
        <charset val="134"/>
      </rPr>
      <t>阿克陶县塔尔乡农村道路建设</t>
    </r>
    <r>
      <rPr>
        <sz val="16"/>
        <rFont val="Times New Roman"/>
        <charset val="134"/>
      </rPr>
      <t>2024</t>
    </r>
    <r>
      <rPr>
        <sz val="16"/>
        <rFont val="宋体"/>
        <charset val="134"/>
      </rPr>
      <t>年中央财政以工代赈项目</t>
    </r>
  </si>
  <si>
    <r>
      <rPr>
        <sz val="16"/>
        <rFont val="宋体"/>
        <charset val="134"/>
      </rPr>
      <t>塔尔乡阿勒玛勒克村、巴格艾格孜村、巴格村、库祖村、霍西阿巴提村</t>
    </r>
  </si>
  <si>
    <r>
      <rPr>
        <sz val="16"/>
        <rFont val="Times New Roman"/>
        <charset val="134"/>
      </rPr>
      <t>2024</t>
    </r>
    <r>
      <rPr>
        <sz val="16"/>
        <rFont val="宋体"/>
        <charset val="134"/>
      </rPr>
      <t>年</t>
    </r>
    <r>
      <rPr>
        <sz val="16"/>
        <rFont val="Times New Roman"/>
        <charset val="134"/>
      </rPr>
      <t>1</t>
    </r>
    <r>
      <rPr>
        <sz val="16"/>
        <rFont val="宋体"/>
        <charset val="134"/>
      </rPr>
      <t>月</t>
    </r>
    <r>
      <rPr>
        <sz val="16"/>
        <rFont val="Times New Roman"/>
        <charset val="134"/>
      </rPr>
      <t>-2024</t>
    </r>
    <r>
      <rPr>
        <sz val="16"/>
        <rFont val="宋体"/>
        <charset val="134"/>
      </rPr>
      <t>年</t>
    </r>
    <r>
      <rPr>
        <sz val="16"/>
        <rFont val="Times New Roman"/>
        <charset val="134"/>
      </rPr>
      <t>10</t>
    </r>
    <r>
      <rPr>
        <sz val="16"/>
        <rFont val="宋体"/>
        <charset val="134"/>
      </rPr>
      <t>月</t>
    </r>
  </si>
  <si>
    <r>
      <rPr>
        <sz val="16"/>
        <rFont val="宋体"/>
        <charset val="134"/>
      </rPr>
      <t>新建硬化道路</t>
    </r>
    <r>
      <rPr>
        <sz val="16"/>
        <rFont val="Times New Roman"/>
        <charset val="134"/>
      </rPr>
      <t>4.5</t>
    </r>
    <r>
      <rPr>
        <sz val="16"/>
        <rFont val="宋体"/>
        <charset val="134"/>
      </rPr>
      <t>公里，路基宽度</t>
    </r>
    <r>
      <rPr>
        <sz val="16"/>
        <rFont val="Times New Roman"/>
        <charset val="134"/>
      </rPr>
      <t>3m-6m</t>
    </r>
    <r>
      <rPr>
        <sz val="16"/>
        <rFont val="宋体"/>
        <charset val="134"/>
      </rPr>
      <t>，设计速度</t>
    </r>
    <r>
      <rPr>
        <sz val="16"/>
        <rFont val="Times New Roman"/>
        <charset val="134"/>
      </rPr>
      <t>20km/h</t>
    </r>
    <r>
      <rPr>
        <sz val="16"/>
        <rFont val="宋体"/>
        <charset val="134"/>
      </rPr>
      <t>，及附属配套等。</t>
    </r>
  </si>
  <si>
    <r>
      <rPr>
        <sz val="16"/>
        <rFont val="宋体"/>
        <charset val="134"/>
      </rPr>
      <t>项目建设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t>
    </r>
    <r>
      <rPr>
        <sz val="16"/>
        <rFont val="Times New Roman"/>
        <charset val="134"/>
      </rPr>
      <t>20%</t>
    </r>
    <r>
      <rPr>
        <sz val="16"/>
        <rFont val="宋体"/>
        <charset val="134"/>
      </rPr>
      <t>的基础上，尽最大可能提高发放比例。本项目发放劳务报酬不低于</t>
    </r>
    <r>
      <rPr>
        <sz val="16"/>
        <rFont val="Times New Roman"/>
        <charset val="134"/>
      </rPr>
      <t>65</t>
    </r>
    <r>
      <rPr>
        <sz val="16"/>
        <rFont val="宋体"/>
        <charset val="134"/>
      </rPr>
      <t>万元，组织群众参与工程建设不低于</t>
    </r>
    <r>
      <rPr>
        <sz val="16"/>
        <rFont val="Times New Roman"/>
        <charset val="134"/>
      </rPr>
      <t>35</t>
    </r>
    <r>
      <rPr>
        <sz val="16"/>
        <rFont val="宋体"/>
        <charset val="134"/>
      </rPr>
      <t>人。组织务工群众开展技能培训</t>
    </r>
    <r>
      <rPr>
        <sz val="16"/>
        <rFont val="Times New Roman"/>
        <charset val="134"/>
      </rPr>
      <t>25</t>
    </r>
    <r>
      <rPr>
        <sz val="16"/>
        <rFont val="宋体"/>
        <charset val="134"/>
      </rPr>
      <t>人。</t>
    </r>
  </si>
  <si>
    <r>
      <rPr>
        <sz val="16"/>
        <rFont val="宋体"/>
        <charset val="134"/>
      </rPr>
      <t>项目的实施不但改善人居环境，村民生产生活条件、农民生活方式，提高农民素质，真正体现精神文明和物质文明的双赢。而且可带动群众参与工程建设不低于</t>
    </r>
    <r>
      <rPr>
        <sz val="16"/>
        <rFont val="Times New Roman"/>
        <charset val="134"/>
      </rPr>
      <t>65</t>
    </r>
    <r>
      <rPr>
        <sz val="16"/>
        <rFont val="宋体"/>
        <charset val="134"/>
      </rPr>
      <t>人，发放劳务报酬不低于</t>
    </r>
    <r>
      <rPr>
        <sz val="16"/>
        <rFont val="Times New Roman"/>
        <charset val="134"/>
      </rPr>
      <t>65</t>
    </r>
    <r>
      <rPr>
        <sz val="16"/>
        <rFont val="宋体"/>
        <charset val="134"/>
      </rPr>
      <t>万元。组织务工群众开展技能培训</t>
    </r>
    <r>
      <rPr>
        <sz val="16"/>
        <rFont val="Times New Roman"/>
        <charset val="134"/>
      </rPr>
      <t>25</t>
    </r>
    <r>
      <rPr>
        <sz val="16"/>
        <rFont val="宋体"/>
        <charset val="134"/>
      </rPr>
      <t>人。</t>
    </r>
  </si>
  <si>
    <t>AKT24-007-45</t>
  </si>
  <si>
    <r>
      <rPr>
        <sz val="16"/>
        <rFont val="宋体"/>
        <charset val="134"/>
      </rPr>
      <t>阿克陶县玉麦镇玉麦村</t>
    </r>
    <r>
      <rPr>
        <sz val="16"/>
        <rFont val="Times New Roman"/>
        <charset val="134"/>
      </rPr>
      <t>2024</t>
    </r>
    <r>
      <rPr>
        <sz val="16"/>
        <rFont val="宋体"/>
        <charset val="134"/>
      </rPr>
      <t>年中央财政资金以工代赈村组道路提升改造建设项目</t>
    </r>
  </si>
  <si>
    <r>
      <rPr>
        <sz val="16"/>
        <rFont val="宋体"/>
        <charset val="134"/>
      </rPr>
      <t>村组道路提升改造</t>
    </r>
    <r>
      <rPr>
        <sz val="16"/>
        <rFont val="Times New Roman"/>
        <charset val="134"/>
      </rPr>
      <t>5</t>
    </r>
    <r>
      <rPr>
        <sz val="16"/>
        <rFont val="宋体"/>
        <charset val="134"/>
      </rPr>
      <t>公里，及附属配套设施建设。</t>
    </r>
  </si>
  <si>
    <r>
      <rPr>
        <sz val="16"/>
        <rFont val="宋体"/>
        <charset val="134"/>
      </rPr>
      <t>项目建设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t>
    </r>
    <r>
      <rPr>
        <sz val="16"/>
        <rFont val="Times New Roman"/>
        <charset val="134"/>
      </rPr>
      <t>20%</t>
    </r>
    <r>
      <rPr>
        <sz val="16"/>
        <rFont val="宋体"/>
        <charset val="134"/>
      </rPr>
      <t>的基础上，尽最大可能提高发放比例。本项目发放劳务报酬不低于</t>
    </r>
    <r>
      <rPr>
        <sz val="16"/>
        <rFont val="Times New Roman"/>
        <charset val="134"/>
      </rPr>
      <t>70</t>
    </r>
    <r>
      <rPr>
        <sz val="16"/>
        <rFont val="宋体"/>
        <charset val="134"/>
      </rPr>
      <t>万元，组织群众参与工程建设不低于</t>
    </r>
    <r>
      <rPr>
        <sz val="16"/>
        <rFont val="Times New Roman"/>
        <charset val="134"/>
      </rPr>
      <t>80</t>
    </r>
    <r>
      <rPr>
        <sz val="16"/>
        <rFont val="宋体"/>
        <charset val="134"/>
      </rPr>
      <t>人。组织务工群众开展技能培训</t>
    </r>
    <r>
      <rPr>
        <sz val="16"/>
        <rFont val="Times New Roman"/>
        <charset val="134"/>
      </rPr>
      <t>45</t>
    </r>
    <r>
      <rPr>
        <sz val="16"/>
        <rFont val="宋体"/>
        <charset val="134"/>
      </rPr>
      <t>人。</t>
    </r>
  </si>
  <si>
    <r>
      <rPr>
        <sz val="16"/>
        <rFont val="宋体"/>
        <charset val="134"/>
      </rPr>
      <t>项目的实施不但有效治理山洪水，确保群众的生命财产安全，而且可带动群众参与工程建设不低于</t>
    </r>
    <r>
      <rPr>
        <sz val="16"/>
        <rFont val="Times New Roman"/>
        <charset val="134"/>
      </rPr>
      <t>80</t>
    </r>
    <r>
      <rPr>
        <sz val="16"/>
        <rFont val="宋体"/>
        <charset val="134"/>
      </rPr>
      <t>人，发放劳务报酬不低于</t>
    </r>
    <r>
      <rPr>
        <sz val="16"/>
        <rFont val="Times New Roman"/>
        <charset val="134"/>
      </rPr>
      <t>70</t>
    </r>
    <r>
      <rPr>
        <sz val="16"/>
        <rFont val="宋体"/>
        <charset val="134"/>
      </rPr>
      <t>万元。组织务工群众开展技能培训</t>
    </r>
    <r>
      <rPr>
        <sz val="16"/>
        <rFont val="Times New Roman"/>
        <charset val="134"/>
      </rPr>
      <t>45</t>
    </r>
    <r>
      <rPr>
        <sz val="16"/>
        <rFont val="宋体"/>
        <charset val="134"/>
      </rPr>
      <t>人。</t>
    </r>
  </si>
  <si>
    <t>产业路、资源路、旅游路建设</t>
  </si>
  <si>
    <t>AKT24-007-53</t>
  </si>
  <si>
    <r>
      <rPr>
        <sz val="16"/>
        <rFont val="宋体"/>
        <charset val="134"/>
      </rPr>
      <t>皮拉勒乡依也勒干村胡杨林生产基础设施项目</t>
    </r>
  </si>
  <si>
    <r>
      <rPr>
        <sz val="16"/>
        <rFont val="宋体"/>
        <charset val="134"/>
      </rPr>
      <t>产业路、资源路、旅游路建设</t>
    </r>
  </si>
  <si>
    <r>
      <rPr>
        <sz val="16"/>
        <rFont val="Times New Roman"/>
        <charset val="134"/>
      </rPr>
      <t>1.</t>
    </r>
    <r>
      <rPr>
        <sz val="16"/>
        <rFont val="宋体"/>
        <charset val="134"/>
      </rPr>
      <t>在村内建设农业生产机耕路（砂石路）：其中路面宽</t>
    </r>
    <r>
      <rPr>
        <sz val="16"/>
        <rFont val="Times New Roman"/>
        <charset val="134"/>
      </rPr>
      <t>4m</t>
    </r>
    <r>
      <rPr>
        <sz val="16"/>
        <rFont val="宋体"/>
        <charset val="134"/>
      </rPr>
      <t>、长</t>
    </r>
    <r>
      <rPr>
        <sz val="16"/>
        <rFont val="Times New Roman"/>
        <charset val="134"/>
      </rPr>
      <t>1.4km</t>
    </r>
    <r>
      <rPr>
        <sz val="16"/>
        <rFont val="宋体"/>
        <charset val="134"/>
      </rPr>
      <t>（含</t>
    </r>
    <r>
      <rPr>
        <sz val="16"/>
        <rFont val="Times New Roman"/>
        <charset val="134"/>
      </rPr>
      <t>3</t>
    </r>
    <r>
      <rPr>
        <sz val="16"/>
        <rFont val="宋体"/>
        <charset val="134"/>
      </rPr>
      <t>座盖板桥），计</t>
    </r>
    <r>
      <rPr>
        <sz val="16"/>
        <rFont val="Times New Roman"/>
        <charset val="134"/>
      </rPr>
      <t>33</t>
    </r>
    <r>
      <rPr>
        <sz val="16"/>
        <rFont val="宋体"/>
        <charset val="134"/>
      </rPr>
      <t>万元；路面宽</t>
    </r>
    <r>
      <rPr>
        <sz val="16"/>
        <rFont val="Times New Roman"/>
        <charset val="134"/>
      </rPr>
      <t>3m</t>
    </r>
    <r>
      <rPr>
        <sz val="16"/>
        <rFont val="宋体"/>
        <charset val="134"/>
      </rPr>
      <t>、长</t>
    </r>
    <r>
      <rPr>
        <sz val="16"/>
        <rFont val="Times New Roman"/>
        <charset val="134"/>
      </rPr>
      <t>1.6km</t>
    </r>
    <r>
      <rPr>
        <sz val="16"/>
        <rFont val="宋体"/>
        <charset val="134"/>
      </rPr>
      <t>，计</t>
    </r>
    <r>
      <rPr>
        <sz val="16"/>
        <rFont val="Times New Roman"/>
        <charset val="134"/>
      </rPr>
      <t>32</t>
    </r>
    <r>
      <rPr>
        <sz val="16"/>
        <rFont val="宋体"/>
        <charset val="134"/>
      </rPr>
      <t>万元。</t>
    </r>
    <r>
      <rPr>
        <sz val="16"/>
        <rFont val="Times New Roman"/>
        <charset val="134"/>
      </rPr>
      <t>2.</t>
    </r>
    <r>
      <rPr>
        <sz val="16"/>
        <rFont val="宋体"/>
        <charset val="134"/>
      </rPr>
      <t>村内硬化路：路面宽</t>
    </r>
    <r>
      <rPr>
        <sz val="16"/>
        <rFont val="Times New Roman"/>
        <charset val="134"/>
      </rPr>
      <t>4m</t>
    </r>
    <r>
      <rPr>
        <sz val="16"/>
        <rFont val="宋体"/>
        <charset val="134"/>
      </rPr>
      <t>（商砼厚度</t>
    </r>
    <r>
      <rPr>
        <sz val="16"/>
        <rFont val="Times New Roman"/>
        <charset val="134"/>
      </rPr>
      <t>10cm</t>
    </r>
    <r>
      <rPr>
        <sz val="16"/>
        <rFont val="宋体"/>
        <charset val="134"/>
      </rPr>
      <t>）、长</t>
    </r>
    <r>
      <rPr>
        <sz val="16"/>
        <rFont val="Times New Roman"/>
        <charset val="134"/>
      </rPr>
      <t>670m</t>
    </r>
    <r>
      <rPr>
        <sz val="16"/>
        <rFont val="宋体"/>
        <charset val="134"/>
      </rPr>
      <t>；路面宽</t>
    </r>
    <r>
      <rPr>
        <sz val="16"/>
        <rFont val="Times New Roman"/>
        <charset val="134"/>
      </rPr>
      <t>3.5m</t>
    </r>
    <r>
      <rPr>
        <sz val="16"/>
        <rFont val="宋体"/>
        <charset val="134"/>
      </rPr>
      <t>（商砼厚度</t>
    </r>
    <r>
      <rPr>
        <sz val="16"/>
        <rFont val="Times New Roman"/>
        <charset val="134"/>
      </rPr>
      <t>10cm</t>
    </r>
    <r>
      <rPr>
        <sz val="16"/>
        <rFont val="宋体"/>
        <charset val="134"/>
      </rPr>
      <t>）、长</t>
    </r>
    <r>
      <rPr>
        <sz val="16"/>
        <rFont val="Times New Roman"/>
        <charset val="134"/>
      </rPr>
      <t>780m</t>
    </r>
    <r>
      <rPr>
        <sz val="16"/>
        <rFont val="宋体"/>
        <charset val="134"/>
      </rPr>
      <t>，计</t>
    </r>
    <r>
      <rPr>
        <sz val="16"/>
        <rFont val="Times New Roman"/>
        <charset val="134"/>
      </rPr>
      <t>79</t>
    </r>
    <r>
      <rPr>
        <sz val="16"/>
        <rFont val="宋体"/>
        <charset val="134"/>
      </rPr>
      <t>万元。</t>
    </r>
  </si>
  <si>
    <r>
      <rPr>
        <sz val="16"/>
        <rFont val="宋体"/>
        <charset val="134"/>
      </rPr>
      <t>完成产业路建设项目，帮助项目村完善基础设施，改善出行条件，加速经济发展</t>
    </r>
  </si>
  <si>
    <r>
      <rPr>
        <sz val="16"/>
        <rFont val="宋体"/>
        <charset val="134"/>
      </rPr>
      <t>实施项目后能有效改善出行条件，助力乡村生态振兴，推动旅游产业发展，建设美丽乡村。</t>
    </r>
  </si>
  <si>
    <t>农村供水保障（饮水安全）设施建设</t>
  </si>
  <si>
    <t>电力设施及维修改造</t>
  </si>
  <si>
    <t>数字乡村建设（信息通信基础设施建设、数字化、智能化建设等）</t>
  </si>
  <si>
    <t>农村清洁能源设施（燃气、户用光伏、风电、水电、农村生物质能源、北方地区清洁取暖等）</t>
  </si>
  <si>
    <t>农业农村基础设施中长期贷款贴息</t>
  </si>
  <si>
    <t>其他（防洪工程、排碱渠，渠道清淤）</t>
  </si>
  <si>
    <t>人居环境整治</t>
  </si>
  <si>
    <t>农村卫生厕所改造（户用、公共厕所）</t>
  </si>
  <si>
    <t>农村污水治理</t>
  </si>
  <si>
    <t>农村垃圾治理</t>
  </si>
  <si>
    <t>村容村貌提升</t>
  </si>
  <si>
    <t>AKT24-SFC002-1</t>
  </si>
  <si>
    <r>
      <rPr>
        <sz val="16"/>
        <rFont val="宋体"/>
        <charset val="134"/>
      </rPr>
      <t>巴仁乡阿热买里村人居环境整治及基础设施提升改造项目</t>
    </r>
  </si>
  <si>
    <r>
      <rPr>
        <sz val="16"/>
        <rFont val="宋体"/>
        <charset val="134"/>
      </rPr>
      <t>人居环境整治</t>
    </r>
  </si>
  <si>
    <r>
      <rPr>
        <sz val="16"/>
        <rFont val="宋体"/>
        <charset val="134"/>
      </rPr>
      <t>村容村貌提升</t>
    </r>
  </si>
  <si>
    <r>
      <rPr>
        <sz val="16"/>
        <rFont val="宋体"/>
        <charset val="134"/>
      </rPr>
      <t>（</t>
    </r>
    <r>
      <rPr>
        <sz val="16"/>
        <rFont val="Times New Roman"/>
        <charset val="134"/>
      </rPr>
      <t>1</t>
    </r>
    <r>
      <rPr>
        <sz val="16"/>
        <rFont val="宋体"/>
        <charset val="134"/>
      </rPr>
      <t>）对阿热买里村全村主干道进行基础设施建设，并配套水渠等附属设施，地坪硬化及修补、新建水渠及涵管桥，补齐乡村基础设施短板，打造安居乐业美丽乡村，预计投资</t>
    </r>
    <r>
      <rPr>
        <sz val="16"/>
        <rFont val="Times New Roman"/>
        <charset val="134"/>
      </rPr>
      <t>1100</t>
    </r>
    <r>
      <rPr>
        <sz val="16"/>
        <rFont val="宋体"/>
        <charset val="134"/>
      </rPr>
      <t>万元；</t>
    </r>
    <r>
      <rPr>
        <sz val="16"/>
        <rFont val="Times New Roman"/>
        <charset val="134"/>
      </rPr>
      <t xml:space="preserve">
</t>
    </r>
    <r>
      <rPr>
        <sz val="16"/>
        <rFont val="宋体"/>
        <charset val="134"/>
      </rPr>
      <t>（</t>
    </r>
    <r>
      <rPr>
        <sz val="16"/>
        <rFont val="Times New Roman"/>
        <charset val="134"/>
      </rPr>
      <t>2</t>
    </r>
    <r>
      <rPr>
        <sz val="16"/>
        <rFont val="宋体"/>
        <charset val="134"/>
      </rPr>
      <t>）新</t>
    </r>
    <r>
      <rPr>
        <sz val="16"/>
        <rFont val="Times New Roman"/>
        <charset val="134"/>
      </rPr>
      <t>/</t>
    </r>
    <r>
      <rPr>
        <sz val="16"/>
        <rFont val="宋体"/>
        <charset val="134"/>
      </rPr>
      <t>改建硬化道路（沥青</t>
    </r>
    <r>
      <rPr>
        <sz val="16"/>
        <rFont val="Times New Roman"/>
        <charset val="134"/>
      </rPr>
      <t>/</t>
    </r>
    <r>
      <rPr>
        <sz val="16"/>
        <rFont val="宋体"/>
        <charset val="134"/>
      </rPr>
      <t>混凝土路面）</t>
    </r>
    <r>
      <rPr>
        <sz val="16"/>
        <rFont val="Times New Roman"/>
        <charset val="134"/>
      </rPr>
      <t>4.5</t>
    </r>
    <r>
      <rPr>
        <sz val="16"/>
        <rFont val="宋体"/>
        <charset val="134"/>
      </rPr>
      <t>公里</t>
    </r>
    <r>
      <rPr>
        <sz val="16"/>
        <rFont val="Times New Roman"/>
        <charset val="134"/>
      </rPr>
      <t>,</t>
    </r>
    <r>
      <rPr>
        <sz val="16"/>
        <rFont val="宋体"/>
        <charset val="134"/>
      </rPr>
      <t>路基宽度</t>
    </r>
    <r>
      <rPr>
        <sz val="16"/>
        <rFont val="Times New Roman"/>
        <charset val="134"/>
      </rPr>
      <t>3.5m-5.5m,</t>
    </r>
    <r>
      <rPr>
        <sz val="16"/>
        <rFont val="宋体"/>
        <charset val="134"/>
      </rPr>
      <t>路面宽度</t>
    </r>
    <r>
      <rPr>
        <sz val="16"/>
        <rFont val="Times New Roman"/>
        <charset val="134"/>
      </rPr>
      <t>3m-5m,</t>
    </r>
    <r>
      <rPr>
        <sz val="16"/>
        <rFont val="宋体"/>
        <charset val="134"/>
      </rPr>
      <t>设计速度</t>
    </r>
    <r>
      <rPr>
        <sz val="16"/>
        <rFont val="Times New Roman"/>
        <charset val="134"/>
      </rPr>
      <t>30km/h</t>
    </r>
    <r>
      <rPr>
        <sz val="16"/>
        <rFont val="宋体"/>
        <charset val="134"/>
      </rPr>
      <t>，含路基、路面、桥涵及其他附属设施。其中对林果示范基地</t>
    </r>
    <r>
      <rPr>
        <sz val="16"/>
        <rFont val="Times New Roman"/>
        <charset val="134"/>
      </rPr>
      <t>3.3</t>
    </r>
    <r>
      <rPr>
        <sz val="16"/>
        <rFont val="宋体"/>
        <charset val="134"/>
      </rPr>
      <t>公里道路新建硬化道路（沥青</t>
    </r>
    <r>
      <rPr>
        <sz val="16"/>
        <rFont val="Times New Roman"/>
        <charset val="134"/>
      </rPr>
      <t>/</t>
    </r>
    <r>
      <rPr>
        <sz val="16"/>
        <rFont val="宋体"/>
        <charset val="134"/>
      </rPr>
      <t>混凝土路面），对</t>
    </r>
    <r>
      <rPr>
        <sz val="16"/>
        <rFont val="Times New Roman"/>
        <charset val="134"/>
      </rPr>
      <t>2</t>
    </r>
    <r>
      <rPr>
        <sz val="16"/>
        <rFont val="宋体"/>
        <charset val="134"/>
      </rPr>
      <t>小队主干道重新铺设硬化道路（沥青</t>
    </r>
    <r>
      <rPr>
        <sz val="16"/>
        <rFont val="Times New Roman"/>
        <charset val="134"/>
      </rPr>
      <t>/</t>
    </r>
    <r>
      <rPr>
        <sz val="16"/>
        <rFont val="宋体"/>
        <charset val="134"/>
      </rPr>
      <t>混凝土路面）</t>
    </r>
    <r>
      <rPr>
        <sz val="16"/>
        <rFont val="Times New Roman"/>
        <charset val="134"/>
      </rPr>
      <t>1.2</t>
    </r>
    <r>
      <rPr>
        <sz val="16"/>
        <rFont val="宋体"/>
        <charset val="134"/>
      </rPr>
      <t>公里，预计投资</t>
    </r>
    <r>
      <rPr>
        <sz val="16"/>
        <rFont val="Times New Roman"/>
        <charset val="134"/>
      </rPr>
      <t>300</t>
    </r>
    <r>
      <rPr>
        <sz val="16"/>
        <rFont val="宋体"/>
        <charset val="134"/>
      </rPr>
      <t>万元；</t>
    </r>
    <r>
      <rPr>
        <sz val="16"/>
        <rFont val="Times New Roman"/>
        <charset val="134"/>
      </rPr>
      <t xml:space="preserve">
</t>
    </r>
    <r>
      <rPr>
        <sz val="16"/>
        <rFont val="宋体"/>
        <charset val="134"/>
      </rPr>
      <t>（</t>
    </r>
    <r>
      <rPr>
        <sz val="16"/>
        <rFont val="Times New Roman"/>
        <charset val="134"/>
      </rPr>
      <t>3</t>
    </r>
    <r>
      <rPr>
        <sz val="16"/>
        <rFont val="宋体"/>
        <charset val="134"/>
      </rPr>
      <t>）对全村集中连片区铺设污水管网预计</t>
    </r>
    <r>
      <rPr>
        <sz val="16"/>
        <rFont val="Times New Roman"/>
        <charset val="134"/>
      </rPr>
      <t>21</t>
    </r>
    <r>
      <rPr>
        <sz val="16"/>
        <rFont val="宋体"/>
        <charset val="134"/>
      </rPr>
      <t>公里（主管网及支管网），涵盖全村各小队集中居民点，村级污水处理管网并入乡镇污水处理主管网，配套化粪池、阀门井、检查井、进排水管道等附属设施设备及路面恢复，包括偏远散住户采用三格式化粪池，预计投资</t>
    </r>
    <r>
      <rPr>
        <sz val="16"/>
        <rFont val="Times New Roman"/>
        <charset val="134"/>
      </rPr>
      <t>1800</t>
    </r>
    <r>
      <rPr>
        <sz val="16"/>
        <rFont val="宋体"/>
        <charset val="134"/>
      </rPr>
      <t>万元。项目总计投资</t>
    </r>
    <r>
      <rPr>
        <sz val="16"/>
        <rFont val="Times New Roman"/>
        <charset val="134"/>
      </rPr>
      <t>3200</t>
    </r>
    <r>
      <rPr>
        <sz val="16"/>
        <rFont val="宋体"/>
        <charset val="134"/>
      </rPr>
      <t>万元。</t>
    </r>
  </si>
  <si>
    <r>
      <rPr>
        <sz val="16"/>
        <rFont val="宋体"/>
        <charset val="134"/>
      </rPr>
      <t>江西援疆资金</t>
    </r>
  </si>
  <si>
    <r>
      <rPr>
        <sz val="16"/>
        <rFont val="宋体"/>
        <charset val="134"/>
      </rPr>
      <t>乡村振兴局</t>
    </r>
  </si>
  <si>
    <r>
      <rPr>
        <sz val="16"/>
        <rFont val="宋体"/>
        <charset val="134"/>
      </rPr>
      <t>赵凤楠</t>
    </r>
  </si>
  <si>
    <r>
      <t>通过项目实施，改善村容村貌及卫生，有效提高已脱贫户（含监测帮扶对象）家庭生活质量；构建污水处理系统，改善人居环境，提升居民生活幸福指数</t>
    </r>
    <r>
      <rPr>
        <sz val="16"/>
        <rFont val="Times New Roman"/>
        <charset val="134"/>
      </rPr>
      <t>,</t>
    </r>
    <r>
      <rPr>
        <sz val="16"/>
        <rFont val="宋体"/>
        <charset val="134"/>
      </rPr>
      <t>建设美丽乡村。有效推动巩固拓展脱贫攻坚成果同乡村振兴有效衔接工作。</t>
    </r>
  </si>
  <si>
    <t>改善农户公共生活环境卫生，改善村容村貌，有效提农户生活质量；控制疾病散播，防止因病返贫，逐步实现城乡基础服务均等化；改善人居环境，提升农户生活幸福指数。有效推动巩固拓展脱贫攻坚成果同乡村振兴有效衔接工作。</t>
  </si>
  <si>
    <t>AKT24-SFC003-3</t>
  </si>
  <si>
    <r>
      <rPr>
        <sz val="16"/>
        <rFont val="宋体"/>
        <charset val="134"/>
      </rPr>
      <t>乡村振兴示范村打造建设项目</t>
    </r>
  </si>
  <si>
    <r>
      <rPr>
        <sz val="16"/>
        <rFont val="宋体"/>
        <charset val="134"/>
      </rPr>
      <t>玉麦镇阿勒吞其村</t>
    </r>
  </si>
  <si>
    <r>
      <rPr>
        <sz val="16"/>
        <rFont val="宋体"/>
        <charset val="134"/>
      </rPr>
      <t>计划对村主道路</t>
    </r>
    <r>
      <rPr>
        <sz val="16"/>
        <rFont val="Times New Roman"/>
        <charset val="134"/>
      </rPr>
      <t>18</t>
    </r>
    <r>
      <rPr>
        <sz val="16"/>
        <rFont val="宋体"/>
        <charset val="134"/>
      </rPr>
      <t>公里两侧进行人居环境整治及提升改造，道路两侧路肩进行硬化扩建</t>
    </r>
    <r>
      <rPr>
        <sz val="16"/>
        <rFont val="Times New Roman"/>
        <charset val="134"/>
      </rPr>
      <t>1</t>
    </r>
    <r>
      <rPr>
        <sz val="16"/>
        <rFont val="宋体"/>
        <charset val="134"/>
      </rPr>
      <t>米，及道路两侧维修改造等，</t>
    </r>
    <r>
      <rPr>
        <sz val="16"/>
        <rFont val="Times New Roman"/>
        <charset val="134"/>
      </rPr>
      <t>44.44</t>
    </r>
    <r>
      <rPr>
        <sz val="16"/>
        <rFont val="宋体"/>
        <charset val="134"/>
      </rPr>
      <t>万元</t>
    </r>
    <r>
      <rPr>
        <sz val="16"/>
        <rFont val="Times New Roman"/>
        <charset val="134"/>
      </rPr>
      <t>/</t>
    </r>
    <r>
      <rPr>
        <sz val="16"/>
        <rFont val="宋体"/>
        <charset val="134"/>
      </rPr>
      <t>公里，小计投资</t>
    </r>
    <r>
      <rPr>
        <sz val="16"/>
        <rFont val="Times New Roman"/>
        <charset val="134"/>
      </rPr>
      <t>800</t>
    </r>
    <r>
      <rPr>
        <sz val="16"/>
        <rFont val="宋体"/>
        <charset val="134"/>
      </rPr>
      <t>万元。</t>
    </r>
    <r>
      <rPr>
        <sz val="16"/>
        <rFont val="Times New Roman"/>
        <charset val="134"/>
      </rPr>
      <t xml:space="preserve">
</t>
    </r>
    <r>
      <rPr>
        <sz val="16"/>
        <rFont val="宋体"/>
        <charset val="134"/>
      </rPr>
      <t>计划对农贸市场进行提升改造，对现有区域进行重新规划，建设彩钢遮雨棚</t>
    </r>
    <r>
      <rPr>
        <sz val="16"/>
        <rFont val="Times New Roman"/>
        <charset val="134"/>
      </rPr>
      <t>6</t>
    </r>
    <r>
      <rPr>
        <sz val="16"/>
        <rFont val="宋体"/>
        <charset val="134"/>
      </rPr>
      <t>座（每座长</t>
    </r>
    <r>
      <rPr>
        <sz val="16"/>
        <rFont val="Times New Roman"/>
        <charset val="134"/>
      </rPr>
      <t>50</t>
    </r>
    <r>
      <rPr>
        <sz val="16"/>
        <rFont val="宋体"/>
        <charset val="134"/>
      </rPr>
      <t>米，宽</t>
    </r>
    <r>
      <rPr>
        <sz val="16"/>
        <rFont val="Times New Roman"/>
        <charset val="134"/>
      </rPr>
      <t>5</t>
    </r>
    <r>
      <rPr>
        <sz val="16"/>
        <rFont val="宋体"/>
        <charset val="134"/>
      </rPr>
      <t>米），水电路进行升级改造，小计投资</t>
    </r>
    <r>
      <rPr>
        <sz val="16"/>
        <rFont val="Times New Roman"/>
        <charset val="134"/>
      </rPr>
      <t>200</t>
    </r>
    <r>
      <rPr>
        <sz val="16"/>
        <rFont val="宋体"/>
        <charset val="134"/>
      </rPr>
      <t>万元。计划投资</t>
    </r>
    <r>
      <rPr>
        <sz val="16"/>
        <rFont val="Times New Roman"/>
        <charset val="134"/>
      </rPr>
      <t>1000</t>
    </r>
    <r>
      <rPr>
        <sz val="16"/>
        <rFont val="宋体"/>
        <charset val="134"/>
      </rPr>
      <t>万元。</t>
    </r>
  </si>
  <si>
    <r>
      <rPr>
        <sz val="16"/>
        <rFont val="宋体"/>
        <charset val="134"/>
      </rPr>
      <t>通过项目实施，建设美丽乡村，促进农村经济社会科学发展，提升农民生活水平，加快城乡一体进程，推进新农村建设合生态文明建设的主要抓手。提升改造现有的农贸市场，扩大就业创业平台，预计可带动创业就业</t>
    </r>
    <r>
      <rPr>
        <sz val="16"/>
        <rFont val="Times New Roman"/>
        <charset val="134"/>
      </rPr>
      <t>15</t>
    </r>
    <r>
      <rPr>
        <sz val="16"/>
        <rFont val="宋体"/>
        <charset val="134"/>
      </rPr>
      <t>人。</t>
    </r>
  </si>
  <si>
    <r>
      <rPr>
        <sz val="16"/>
        <rFont val="宋体"/>
        <charset val="134"/>
      </rPr>
      <t>充分调动好、发挥好、保护好农民群众的积极性，广泛发动群众参与务工，为农民群众出行和产业发展提供便利条件。</t>
    </r>
  </si>
  <si>
    <t>AKT24-011-15</t>
  </si>
  <si>
    <r>
      <rPr>
        <sz val="16"/>
        <rFont val="宋体"/>
        <charset val="134"/>
      </rPr>
      <t>玉麦镇主干道路综合整治提升建设项目</t>
    </r>
  </si>
  <si>
    <r>
      <rPr>
        <sz val="16"/>
        <rFont val="宋体"/>
        <charset val="134"/>
      </rPr>
      <t>玉麦镇库尼萨克村至玉麦村</t>
    </r>
  </si>
  <si>
    <r>
      <rPr>
        <sz val="16"/>
        <rFont val="Times New Roman"/>
        <charset val="134"/>
      </rPr>
      <t>2024</t>
    </r>
    <r>
      <rPr>
        <sz val="16"/>
        <rFont val="宋体"/>
        <charset val="134"/>
      </rPr>
      <t>年</t>
    </r>
    <r>
      <rPr>
        <sz val="16"/>
        <rFont val="Times New Roman"/>
        <charset val="134"/>
      </rPr>
      <t>3</t>
    </r>
    <r>
      <rPr>
        <sz val="16"/>
        <rFont val="宋体"/>
        <charset val="134"/>
      </rPr>
      <t>月至</t>
    </r>
    <r>
      <rPr>
        <sz val="16"/>
        <rFont val="Times New Roman"/>
        <charset val="134"/>
      </rPr>
      <t>8</t>
    </r>
    <r>
      <rPr>
        <sz val="16"/>
        <rFont val="宋体"/>
        <charset val="134"/>
      </rPr>
      <t>月</t>
    </r>
  </si>
  <si>
    <r>
      <rPr>
        <sz val="16"/>
        <rFont val="宋体"/>
        <charset val="134"/>
      </rPr>
      <t>计划对库尼萨克村至玉麦村村口</t>
    </r>
    <r>
      <rPr>
        <sz val="16"/>
        <rFont val="Times New Roman"/>
        <charset val="134"/>
      </rPr>
      <t>3.3</t>
    </r>
    <r>
      <rPr>
        <sz val="16"/>
        <rFont val="宋体"/>
        <charset val="134"/>
      </rPr>
      <t>公里</t>
    </r>
    <r>
      <rPr>
        <sz val="16"/>
        <rFont val="Times New Roman"/>
        <charset val="134"/>
      </rPr>
      <t>315</t>
    </r>
    <r>
      <rPr>
        <sz val="16"/>
        <rFont val="宋体"/>
        <charset val="134"/>
      </rPr>
      <t>国道进行道路两侧基础设施提升改造，路肩扩宽硬化宽</t>
    </r>
    <r>
      <rPr>
        <sz val="16"/>
        <rFont val="Times New Roman"/>
        <charset val="134"/>
      </rPr>
      <t>3-4.5</t>
    </r>
    <r>
      <rPr>
        <sz val="16"/>
        <rFont val="宋体"/>
        <charset val="134"/>
      </rPr>
      <t>米，新设盖板桥</t>
    </r>
    <r>
      <rPr>
        <sz val="16"/>
        <rFont val="Times New Roman"/>
        <charset val="134"/>
      </rPr>
      <t>33</t>
    </r>
    <r>
      <rPr>
        <sz val="16"/>
        <rFont val="宋体"/>
        <charset val="134"/>
      </rPr>
      <t>座、路桥</t>
    </r>
    <r>
      <rPr>
        <sz val="16"/>
        <rFont val="Times New Roman"/>
        <charset val="134"/>
      </rPr>
      <t>4</t>
    </r>
    <r>
      <rPr>
        <sz val="16"/>
        <rFont val="宋体"/>
        <charset val="134"/>
      </rPr>
      <t>座等，计划投资</t>
    </r>
    <r>
      <rPr>
        <sz val="16"/>
        <rFont val="Times New Roman"/>
        <charset val="134"/>
      </rPr>
      <t>600</t>
    </r>
    <r>
      <rPr>
        <sz val="16"/>
        <rFont val="宋体"/>
        <charset val="134"/>
      </rPr>
      <t>万元。</t>
    </r>
  </si>
  <si>
    <r>
      <rPr>
        <sz val="16"/>
        <rFont val="宋体"/>
        <charset val="134"/>
      </rPr>
      <t>统战部</t>
    </r>
  </si>
  <si>
    <r>
      <rPr>
        <sz val="16"/>
        <rFont val="宋体"/>
        <charset val="134"/>
      </rPr>
      <t>范仲锋</t>
    </r>
  </si>
  <si>
    <r>
      <rPr>
        <sz val="16"/>
        <rFont val="宋体"/>
        <charset val="134"/>
      </rPr>
      <t>通过项目实施，建设美丽乡村，促进农村经济社会科学发展，提升农民生活水平，加快城乡一体进程，推进新农村建设合生态文明建设的主要抓手。为农民群众出行和产业发展提供便利条件。提升村容村貌，极大提升人居环境，可大大降低沙尘污染，降低群众的呼吸疾病的感染率。</t>
    </r>
  </si>
  <si>
    <t>AKT24-011-2</t>
  </si>
  <si>
    <r>
      <rPr>
        <sz val="16"/>
        <rFont val="宋体"/>
        <charset val="134"/>
      </rPr>
      <t>阿克陶县阿克陶镇拱拜提艾日克村示范村打造</t>
    </r>
    <r>
      <rPr>
        <sz val="16"/>
        <rFont val="Times New Roman"/>
        <charset val="134"/>
      </rPr>
      <t>2024</t>
    </r>
    <r>
      <rPr>
        <sz val="16"/>
        <rFont val="宋体"/>
        <charset val="134"/>
      </rPr>
      <t>年中央财政以工代赈项目</t>
    </r>
  </si>
  <si>
    <r>
      <rPr>
        <sz val="16"/>
        <rFont val="宋体"/>
        <charset val="134"/>
      </rPr>
      <t>阿克陶镇拱拜提艾日克村</t>
    </r>
  </si>
  <si>
    <r>
      <rPr>
        <sz val="16"/>
        <rFont val="宋体"/>
        <charset val="134"/>
      </rPr>
      <t>村级道路提升改造</t>
    </r>
    <r>
      <rPr>
        <sz val="16"/>
        <rFont val="Times New Roman"/>
        <charset val="134"/>
      </rPr>
      <t>4</t>
    </r>
    <r>
      <rPr>
        <sz val="16"/>
        <rFont val="宋体"/>
        <charset val="134"/>
      </rPr>
      <t>公里，浆砌石水渠</t>
    </r>
    <r>
      <rPr>
        <sz val="16"/>
        <rFont val="Times New Roman"/>
        <charset val="134"/>
      </rPr>
      <t>3</t>
    </r>
    <r>
      <rPr>
        <sz val="16"/>
        <rFont val="宋体"/>
        <charset val="134"/>
      </rPr>
      <t>公里</t>
    </r>
    <r>
      <rPr>
        <sz val="16"/>
        <rFont val="Times New Roman"/>
        <charset val="134"/>
      </rPr>
      <t>,</t>
    </r>
    <r>
      <rPr>
        <sz val="16"/>
        <rFont val="宋体"/>
        <charset val="134"/>
      </rPr>
      <t>及配套附属设施；</t>
    </r>
  </si>
  <si>
    <r>
      <rPr>
        <sz val="16"/>
        <rFont val="宋体"/>
        <charset val="134"/>
      </rPr>
      <t>项目建设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t>
    </r>
    <r>
      <rPr>
        <sz val="16"/>
        <rFont val="Times New Roman"/>
        <charset val="134"/>
      </rPr>
      <t>20%</t>
    </r>
    <r>
      <rPr>
        <sz val="16"/>
        <rFont val="宋体"/>
        <charset val="134"/>
      </rPr>
      <t>的基础上，尽最大可能提高发放比例。本项目发放劳务报酬不低于</t>
    </r>
    <r>
      <rPr>
        <sz val="16"/>
        <rFont val="Times New Roman"/>
        <charset val="134"/>
      </rPr>
      <t>82</t>
    </r>
    <r>
      <rPr>
        <sz val="16"/>
        <rFont val="宋体"/>
        <charset val="134"/>
      </rPr>
      <t>万元，组织群众参与工程建设不低于</t>
    </r>
    <r>
      <rPr>
        <sz val="16"/>
        <rFont val="Times New Roman"/>
        <charset val="134"/>
      </rPr>
      <t>120</t>
    </r>
    <r>
      <rPr>
        <sz val="16"/>
        <rFont val="宋体"/>
        <charset val="134"/>
      </rPr>
      <t>人。组织务工群众开展技能培训</t>
    </r>
    <r>
      <rPr>
        <sz val="16"/>
        <rFont val="Times New Roman"/>
        <charset val="134"/>
      </rPr>
      <t>40</t>
    </r>
    <r>
      <rPr>
        <sz val="16"/>
        <rFont val="宋体"/>
        <charset val="134"/>
      </rPr>
      <t>人。</t>
    </r>
  </si>
  <si>
    <r>
      <rPr>
        <sz val="16"/>
        <rFont val="宋体"/>
        <charset val="134"/>
      </rPr>
      <t>项目的实施不但改善人居环境，村民生产生活条件、农民生活方式，提高农民素质，真正体现精神文明和物质文明的双赢。而且可带动群众参与工程建设不低于</t>
    </r>
    <r>
      <rPr>
        <sz val="16"/>
        <rFont val="Times New Roman"/>
        <charset val="134"/>
      </rPr>
      <t>120</t>
    </r>
    <r>
      <rPr>
        <sz val="16"/>
        <rFont val="宋体"/>
        <charset val="134"/>
      </rPr>
      <t>人，发放劳务报酬不低于</t>
    </r>
    <r>
      <rPr>
        <sz val="16"/>
        <rFont val="Times New Roman"/>
        <charset val="134"/>
      </rPr>
      <t>82</t>
    </r>
    <r>
      <rPr>
        <sz val="16"/>
        <rFont val="宋体"/>
        <charset val="134"/>
      </rPr>
      <t>万元。组织务工群众开展技能培训</t>
    </r>
    <r>
      <rPr>
        <sz val="16"/>
        <rFont val="Times New Roman"/>
        <charset val="134"/>
      </rPr>
      <t>40</t>
    </r>
    <r>
      <rPr>
        <sz val="16"/>
        <rFont val="宋体"/>
        <charset val="134"/>
      </rPr>
      <t>人。</t>
    </r>
  </si>
  <si>
    <t>AKT24-011-4</t>
  </si>
  <si>
    <r>
      <rPr>
        <sz val="16"/>
        <rFont val="宋体"/>
        <charset val="134"/>
      </rPr>
      <t>阿克陶县皮拉勒乡霍伊拉阿勒迪村人居环境整治</t>
    </r>
    <r>
      <rPr>
        <sz val="16"/>
        <rFont val="Times New Roman"/>
        <charset val="134"/>
      </rPr>
      <t>2024</t>
    </r>
    <r>
      <rPr>
        <sz val="16"/>
        <rFont val="宋体"/>
        <charset val="134"/>
      </rPr>
      <t>年中央财政以工代赈项目</t>
    </r>
  </si>
  <si>
    <r>
      <rPr>
        <sz val="16"/>
        <rFont val="宋体"/>
        <charset val="134"/>
      </rPr>
      <t>皮拉勒乡霍伊拉阿勒迪村</t>
    </r>
  </si>
  <si>
    <r>
      <rPr>
        <sz val="16"/>
        <rFont val="宋体"/>
        <charset val="134"/>
      </rPr>
      <t>村主干道两侧提升改造和入户路硬化</t>
    </r>
    <r>
      <rPr>
        <sz val="16"/>
        <rFont val="Times New Roman"/>
        <charset val="134"/>
      </rPr>
      <t>6</t>
    </r>
    <r>
      <rPr>
        <sz val="16"/>
        <rFont val="宋体"/>
        <charset val="134"/>
      </rPr>
      <t>公里，及配套设施</t>
    </r>
  </si>
  <si>
    <r>
      <rPr>
        <sz val="16"/>
        <rFont val="宋体"/>
        <charset val="134"/>
      </rPr>
      <t>项目主要绩效目标完成霍伊拉阿勒迪村的道路基础提升改造，改善农村出行环境，惠及了群众的正常工作和生活，使村民基本生活得到很大的改善，并呈现出社会和谐安定，民风文明健康的良好局面。</t>
    </r>
  </si>
  <si>
    <r>
      <rPr>
        <sz val="16"/>
        <rFont val="宋体"/>
        <charset val="134"/>
      </rPr>
      <t>项目的实施完成后极大改善村民生产生活条件、提升农村整体形象的需要，具体重大的作用和意义。实施该项目将促进阿克陶县经济发展，增加农民收入，可改善农民生活方式，提高农民素质，真正体现精神文明和物质文明的双赢。项目的实施可改善项目所在村的人居环境，通过实施道路提升改，加大基础设施建设，能够提升农村整体村级面貌。</t>
    </r>
  </si>
  <si>
    <t>AKT24-011-8</t>
  </si>
  <si>
    <r>
      <rPr>
        <sz val="16"/>
        <rFont val="宋体"/>
        <charset val="134"/>
      </rPr>
      <t>阿克陶县巴仁乡巴仁村人居环境整治</t>
    </r>
    <r>
      <rPr>
        <sz val="16"/>
        <rFont val="Times New Roman"/>
        <charset val="134"/>
      </rPr>
      <t>2024</t>
    </r>
    <r>
      <rPr>
        <sz val="16"/>
        <rFont val="宋体"/>
        <charset val="134"/>
      </rPr>
      <t>年中央财政以工代赈项目</t>
    </r>
  </si>
  <si>
    <r>
      <rPr>
        <sz val="16"/>
        <rFont val="宋体"/>
        <charset val="134"/>
      </rPr>
      <t>巴仁乡巴仁村</t>
    </r>
  </si>
  <si>
    <r>
      <rPr>
        <sz val="16"/>
        <rFont val="宋体"/>
        <charset val="134"/>
      </rPr>
      <t>农村主干道道路提升改造</t>
    </r>
    <r>
      <rPr>
        <sz val="16"/>
        <rFont val="Times New Roman"/>
        <charset val="134"/>
      </rPr>
      <t>4.5</t>
    </r>
    <r>
      <rPr>
        <sz val="16"/>
        <rFont val="宋体"/>
        <charset val="134"/>
      </rPr>
      <t>公里，新建防渗渠</t>
    </r>
    <r>
      <rPr>
        <sz val="16"/>
        <rFont val="Times New Roman"/>
        <charset val="134"/>
      </rPr>
      <t>3</t>
    </r>
    <r>
      <rPr>
        <sz val="16"/>
        <rFont val="宋体"/>
        <charset val="134"/>
      </rPr>
      <t>公里，设计流量</t>
    </r>
    <r>
      <rPr>
        <sz val="16"/>
        <rFont val="Times New Roman"/>
        <charset val="134"/>
      </rPr>
      <t>0.2-0.5m³/s</t>
    </r>
    <r>
      <rPr>
        <sz val="16"/>
        <rFont val="宋体"/>
        <charset val="134"/>
      </rPr>
      <t>，及附属配套设施建设</t>
    </r>
  </si>
  <si>
    <r>
      <rPr>
        <sz val="16"/>
        <rFont val="宋体"/>
        <charset val="134"/>
      </rPr>
      <t>通过项目实施，大大改善本村环境卫生；带动务工群众</t>
    </r>
    <r>
      <rPr>
        <sz val="16"/>
        <rFont val="Times New Roman"/>
        <charset val="134"/>
      </rPr>
      <t>80</t>
    </r>
    <r>
      <rPr>
        <sz val="16"/>
        <rFont val="宋体"/>
        <charset val="134"/>
      </rPr>
      <t>人，发放劳务报酬</t>
    </r>
    <r>
      <rPr>
        <sz val="16"/>
        <rFont val="Times New Roman"/>
        <charset val="134"/>
      </rPr>
      <t>75</t>
    </r>
    <r>
      <rPr>
        <sz val="16"/>
        <rFont val="宋体"/>
        <charset val="134"/>
      </rPr>
      <t>万以上。</t>
    </r>
  </si>
  <si>
    <r>
      <rPr>
        <sz val="16"/>
        <rFont val="宋体"/>
        <charset val="134"/>
      </rPr>
      <t>一是激发村民发展热情，改善农户居住条件，大力发展产业；二是通过以工代赈，增加务工群众收入</t>
    </r>
  </si>
  <si>
    <t>AKT24-011-9</t>
  </si>
  <si>
    <r>
      <rPr>
        <sz val="16"/>
        <rFont val="宋体"/>
        <charset val="134"/>
      </rPr>
      <t>阿克陶县加马铁热克乡阔什铁热克村人居环境综合整治</t>
    </r>
    <r>
      <rPr>
        <sz val="16"/>
        <rFont val="Times New Roman"/>
        <charset val="134"/>
      </rPr>
      <t>2024</t>
    </r>
    <r>
      <rPr>
        <sz val="16"/>
        <rFont val="宋体"/>
        <charset val="134"/>
      </rPr>
      <t>年中央财政以工代赈项目</t>
    </r>
  </si>
  <si>
    <r>
      <rPr>
        <sz val="16"/>
        <rFont val="宋体"/>
        <charset val="134"/>
      </rPr>
      <t>加马铁热克乡阔什铁热克村</t>
    </r>
  </si>
  <si>
    <r>
      <rPr>
        <sz val="16"/>
        <rFont val="宋体"/>
        <charset val="134"/>
      </rPr>
      <t>农村道路提升改造</t>
    </r>
    <r>
      <rPr>
        <sz val="16"/>
        <rFont val="Times New Roman"/>
        <charset val="134"/>
      </rPr>
      <t>3</t>
    </r>
    <r>
      <rPr>
        <sz val="16"/>
        <rFont val="宋体"/>
        <charset val="134"/>
      </rPr>
      <t>公里、新建防渗渠</t>
    </r>
    <r>
      <rPr>
        <sz val="16"/>
        <rFont val="Times New Roman"/>
        <charset val="134"/>
      </rPr>
      <t>1.7</t>
    </r>
    <r>
      <rPr>
        <sz val="16"/>
        <rFont val="宋体"/>
        <charset val="134"/>
      </rPr>
      <t>公里，设计流量</t>
    </r>
    <r>
      <rPr>
        <sz val="16"/>
        <rFont val="Times New Roman"/>
        <charset val="134"/>
      </rPr>
      <t>0.2-0.5m³/s</t>
    </r>
    <r>
      <rPr>
        <sz val="16"/>
        <rFont val="宋体"/>
        <charset val="134"/>
      </rPr>
      <t>，及附属配套设施。</t>
    </r>
  </si>
  <si>
    <r>
      <rPr>
        <sz val="16"/>
        <rFont val="宋体"/>
        <charset val="134"/>
      </rPr>
      <t>项目建设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t>
    </r>
    <r>
      <rPr>
        <sz val="16"/>
        <rFont val="Times New Roman"/>
        <charset val="134"/>
      </rPr>
      <t>20%</t>
    </r>
    <r>
      <rPr>
        <sz val="16"/>
        <rFont val="宋体"/>
        <charset val="134"/>
      </rPr>
      <t>的基础上，尽最大可能提高发放比例。本项目发放劳务报酬不低于</t>
    </r>
    <r>
      <rPr>
        <sz val="16"/>
        <rFont val="Times New Roman"/>
        <charset val="134"/>
      </rPr>
      <t>65</t>
    </r>
    <r>
      <rPr>
        <sz val="16"/>
        <rFont val="宋体"/>
        <charset val="134"/>
      </rPr>
      <t>万元，组织群众参与工程建设不低于</t>
    </r>
    <r>
      <rPr>
        <sz val="16"/>
        <rFont val="Times New Roman"/>
        <charset val="134"/>
      </rPr>
      <t>60</t>
    </r>
    <r>
      <rPr>
        <sz val="16"/>
        <rFont val="宋体"/>
        <charset val="134"/>
      </rPr>
      <t>人。组织务工群众开展技能培训</t>
    </r>
    <r>
      <rPr>
        <sz val="16"/>
        <rFont val="Times New Roman"/>
        <charset val="134"/>
      </rPr>
      <t>40</t>
    </r>
    <r>
      <rPr>
        <sz val="16"/>
        <rFont val="宋体"/>
        <charset val="134"/>
      </rPr>
      <t>人。</t>
    </r>
  </si>
  <si>
    <r>
      <rPr>
        <sz val="16"/>
        <rFont val="宋体"/>
        <charset val="134"/>
      </rPr>
      <t>项目的实施不但有效治理山洪水，确保群众的生命财产安全，而且可带动群众参与工程建设不低于</t>
    </r>
    <r>
      <rPr>
        <sz val="16"/>
        <rFont val="Times New Roman"/>
        <charset val="134"/>
      </rPr>
      <t>60</t>
    </r>
    <r>
      <rPr>
        <sz val="16"/>
        <rFont val="宋体"/>
        <charset val="134"/>
      </rPr>
      <t>人，发放劳务报酬不低于</t>
    </r>
    <r>
      <rPr>
        <sz val="16"/>
        <rFont val="Times New Roman"/>
        <charset val="134"/>
      </rPr>
      <t>65</t>
    </r>
    <r>
      <rPr>
        <sz val="16"/>
        <rFont val="宋体"/>
        <charset val="134"/>
      </rPr>
      <t>万元。组织务工群众开展技能培训</t>
    </r>
    <r>
      <rPr>
        <sz val="16"/>
        <rFont val="Times New Roman"/>
        <charset val="134"/>
      </rPr>
      <t>40</t>
    </r>
    <r>
      <rPr>
        <sz val="16"/>
        <rFont val="宋体"/>
        <charset val="134"/>
      </rPr>
      <t>人。</t>
    </r>
  </si>
  <si>
    <t>AKT24-011-12</t>
  </si>
  <si>
    <r>
      <rPr>
        <sz val="16"/>
        <rFont val="宋体"/>
        <charset val="134"/>
      </rPr>
      <t>阿克陶县阿克陶镇英其开艾日克村示范街打造</t>
    </r>
    <r>
      <rPr>
        <sz val="16"/>
        <rFont val="Times New Roman"/>
        <charset val="134"/>
      </rPr>
      <t>2024</t>
    </r>
    <r>
      <rPr>
        <sz val="16"/>
        <rFont val="宋体"/>
        <charset val="134"/>
      </rPr>
      <t>年中央财政以工代赈项目</t>
    </r>
  </si>
  <si>
    <r>
      <rPr>
        <sz val="16"/>
        <rFont val="宋体"/>
        <charset val="134"/>
      </rPr>
      <t>阿克陶镇英其开艾日克村</t>
    </r>
  </si>
  <si>
    <r>
      <rPr>
        <sz val="16"/>
        <rFont val="宋体"/>
        <charset val="134"/>
      </rPr>
      <t>新建农村硬化道路</t>
    </r>
    <r>
      <rPr>
        <sz val="16"/>
        <rFont val="Times New Roman"/>
        <charset val="134"/>
      </rPr>
      <t>2</t>
    </r>
    <r>
      <rPr>
        <sz val="16"/>
        <rFont val="宋体"/>
        <charset val="134"/>
      </rPr>
      <t>公里；道路提升改造</t>
    </r>
    <r>
      <rPr>
        <sz val="16"/>
        <rFont val="Times New Roman"/>
        <charset val="134"/>
      </rPr>
      <t>3</t>
    </r>
    <r>
      <rPr>
        <sz val="16"/>
        <rFont val="宋体"/>
        <charset val="134"/>
      </rPr>
      <t>公里；浆砌石水渠</t>
    </r>
    <r>
      <rPr>
        <sz val="16"/>
        <rFont val="Times New Roman"/>
        <charset val="134"/>
      </rPr>
      <t>3</t>
    </r>
    <r>
      <rPr>
        <sz val="16"/>
        <rFont val="宋体"/>
        <charset val="134"/>
      </rPr>
      <t>公里，及附属配套设施建设。</t>
    </r>
  </si>
  <si>
    <r>
      <rPr>
        <sz val="16"/>
        <rFont val="宋体"/>
        <charset val="134"/>
      </rPr>
      <t>项目建设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t>
    </r>
    <r>
      <rPr>
        <sz val="16"/>
        <rFont val="Times New Roman"/>
        <charset val="134"/>
      </rPr>
      <t>20%</t>
    </r>
    <r>
      <rPr>
        <sz val="16"/>
        <rFont val="宋体"/>
        <charset val="134"/>
      </rPr>
      <t>的基础上，尽最大可能提高发放比例。本项目发放劳务报酬不低于</t>
    </r>
    <r>
      <rPr>
        <sz val="16"/>
        <rFont val="Times New Roman"/>
        <charset val="134"/>
      </rPr>
      <t>70</t>
    </r>
    <r>
      <rPr>
        <sz val="16"/>
        <rFont val="宋体"/>
        <charset val="134"/>
      </rPr>
      <t>万元，组织群众参与工程建设不低于</t>
    </r>
    <r>
      <rPr>
        <sz val="16"/>
        <rFont val="Times New Roman"/>
        <charset val="134"/>
      </rPr>
      <t>50</t>
    </r>
    <r>
      <rPr>
        <sz val="16"/>
        <rFont val="宋体"/>
        <charset val="134"/>
      </rPr>
      <t>人。组织务工群众开展技能培训</t>
    </r>
    <r>
      <rPr>
        <sz val="16"/>
        <rFont val="Times New Roman"/>
        <charset val="134"/>
      </rPr>
      <t>40</t>
    </r>
    <r>
      <rPr>
        <sz val="16"/>
        <rFont val="宋体"/>
        <charset val="134"/>
      </rPr>
      <t>人。</t>
    </r>
  </si>
  <si>
    <r>
      <rPr>
        <sz val="16"/>
        <rFont val="宋体"/>
        <charset val="134"/>
      </rPr>
      <t>项目的实施不但改善人居环境，村民生产生活条件、农民生活方式，提高农民素质，真正体现精神文明和物质文明的双赢。而且可带动群众参与工程建设不低于</t>
    </r>
    <r>
      <rPr>
        <sz val="16"/>
        <rFont val="Times New Roman"/>
        <charset val="134"/>
      </rPr>
      <t>50</t>
    </r>
    <r>
      <rPr>
        <sz val="16"/>
        <rFont val="宋体"/>
        <charset val="134"/>
      </rPr>
      <t>人，发放劳务报酬不低于</t>
    </r>
    <r>
      <rPr>
        <sz val="16"/>
        <rFont val="Times New Roman"/>
        <charset val="134"/>
      </rPr>
      <t>70</t>
    </r>
    <r>
      <rPr>
        <sz val="16"/>
        <rFont val="宋体"/>
        <charset val="134"/>
      </rPr>
      <t>万元。组织务工群众开展技能培训</t>
    </r>
    <r>
      <rPr>
        <sz val="16"/>
        <rFont val="Times New Roman"/>
        <charset val="134"/>
      </rPr>
      <t>40</t>
    </r>
    <r>
      <rPr>
        <sz val="16"/>
        <rFont val="宋体"/>
        <charset val="134"/>
      </rPr>
      <t>人。</t>
    </r>
  </si>
  <si>
    <t>AKT24-011-13</t>
  </si>
  <si>
    <r>
      <rPr>
        <sz val="16"/>
        <rFont val="宋体"/>
        <charset val="134"/>
      </rPr>
      <t>阿克陶县阿克陶镇诺库其艾日克村示范街打造</t>
    </r>
    <r>
      <rPr>
        <sz val="16"/>
        <rFont val="Times New Roman"/>
        <charset val="134"/>
      </rPr>
      <t>2024</t>
    </r>
    <r>
      <rPr>
        <sz val="16"/>
        <rFont val="宋体"/>
        <charset val="134"/>
      </rPr>
      <t>年中央财政以工代赈项目</t>
    </r>
  </si>
  <si>
    <r>
      <rPr>
        <sz val="16"/>
        <rFont val="宋体"/>
        <charset val="134"/>
      </rPr>
      <t>阿克陶县阿克陶镇诺库其艾日克村</t>
    </r>
  </si>
  <si>
    <r>
      <rPr>
        <sz val="16"/>
        <rFont val="宋体"/>
        <charset val="134"/>
      </rPr>
      <t>村级道路提升改造</t>
    </r>
    <r>
      <rPr>
        <sz val="16"/>
        <rFont val="Times New Roman"/>
        <charset val="134"/>
      </rPr>
      <t>2</t>
    </r>
    <r>
      <rPr>
        <sz val="16"/>
        <rFont val="宋体"/>
        <charset val="134"/>
      </rPr>
      <t>公里，浆砌石水渠</t>
    </r>
    <r>
      <rPr>
        <sz val="16"/>
        <rFont val="Times New Roman"/>
        <charset val="134"/>
      </rPr>
      <t>4</t>
    </r>
    <r>
      <rPr>
        <sz val="16"/>
        <rFont val="宋体"/>
        <charset val="134"/>
      </rPr>
      <t>公里，护坡提升改造及附属设施。</t>
    </r>
  </si>
  <si>
    <r>
      <rPr>
        <sz val="16"/>
        <rFont val="宋体"/>
        <charset val="134"/>
      </rPr>
      <t>项目建设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t>
    </r>
    <r>
      <rPr>
        <sz val="16"/>
        <rFont val="Times New Roman"/>
        <charset val="134"/>
      </rPr>
      <t>20%</t>
    </r>
    <r>
      <rPr>
        <sz val="16"/>
        <rFont val="宋体"/>
        <charset val="134"/>
      </rPr>
      <t>的基础上，尽最大可能提高发放比例。本项目发放劳务报酬不低于</t>
    </r>
    <r>
      <rPr>
        <sz val="16"/>
        <rFont val="Times New Roman"/>
        <charset val="134"/>
      </rPr>
      <t>70</t>
    </r>
    <r>
      <rPr>
        <sz val="16"/>
        <rFont val="宋体"/>
        <charset val="134"/>
      </rPr>
      <t>万元，组织群众参与工程建设不低于</t>
    </r>
    <r>
      <rPr>
        <sz val="16"/>
        <rFont val="Times New Roman"/>
        <charset val="134"/>
      </rPr>
      <t>50</t>
    </r>
    <r>
      <rPr>
        <sz val="16"/>
        <rFont val="宋体"/>
        <charset val="134"/>
      </rPr>
      <t>人。组织务工群众开展技能培训</t>
    </r>
    <r>
      <rPr>
        <sz val="16"/>
        <rFont val="Times New Roman"/>
        <charset val="134"/>
      </rPr>
      <t>30</t>
    </r>
    <r>
      <rPr>
        <sz val="16"/>
        <rFont val="宋体"/>
        <charset val="134"/>
      </rPr>
      <t>人。</t>
    </r>
  </si>
  <si>
    <r>
      <rPr>
        <sz val="16"/>
        <rFont val="宋体"/>
        <charset val="134"/>
      </rPr>
      <t>项目的实施不但改善人居环境，村民生产生活条件、农民生活方式，提高农民素质，真正体现精神文明和物质文明的双赢。而且可带动群众参与工程建设不低于</t>
    </r>
    <r>
      <rPr>
        <sz val="16"/>
        <rFont val="Times New Roman"/>
        <charset val="134"/>
      </rPr>
      <t>50</t>
    </r>
    <r>
      <rPr>
        <sz val="16"/>
        <rFont val="宋体"/>
        <charset val="134"/>
      </rPr>
      <t>人，发放劳务报酬不低于</t>
    </r>
    <r>
      <rPr>
        <sz val="16"/>
        <rFont val="Times New Roman"/>
        <charset val="134"/>
      </rPr>
      <t>70</t>
    </r>
    <r>
      <rPr>
        <sz val="16"/>
        <rFont val="宋体"/>
        <charset val="134"/>
      </rPr>
      <t>万元。组织务工群众开展技能培训</t>
    </r>
    <r>
      <rPr>
        <sz val="16"/>
        <rFont val="Times New Roman"/>
        <charset val="134"/>
      </rPr>
      <t>30</t>
    </r>
    <r>
      <rPr>
        <sz val="16"/>
        <rFont val="宋体"/>
        <charset val="134"/>
      </rPr>
      <t>人。</t>
    </r>
  </si>
  <si>
    <t>AKT24-011-16</t>
  </si>
  <si>
    <r>
      <rPr>
        <sz val="16"/>
        <rFont val="宋体"/>
        <charset val="134"/>
      </rPr>
      <t>村组主干道路综合整治提升项目</t>
    </r>
  </si>
  <si>
    <r>
      <rPr>
        <sz val="16"/>
        <rFont val="宋体"/>
        <charset val="134"/>
      </rPr>
      <t>村容村貌整治</t>
    </r>
  </si>
  <si>
    <r>
      <rPr>
        <sz val="16"/>
        <rFont val="宋体"/>
        <charset val="134"/>
      </rPr>
      <t>计划对玉麦村组主干道进行道路两侧基础设施提升改造，路肩扩宽硬化</t>
    </r>
    <r>
      <rPr>
        <sz val="16"/>
        <rFont val="Times New Roman"/>
        <charset val="134"/>
      </rPr>
      <t>1</t>
    </r>
    <r>
      <rPr>
        <sz val="16"/>
        <rFont val="宋体"/>
        <charset val="134"/>
      </rPr>
      <t>米，及道路两侧维修改造等，共计</t>
    </r>
    <r>
      <rPr>
        <sz val="16"/>
        <rFont val="Times New Roman"/>
        <charset val="134"/>
      </rPr>
      <t>8</t>
    </r>
    <r>
      <rPr>
        <sz val="16"/>
        <rFont val="宋体"/>
        <charset val="134"/>
      </rPr>
      <t>公里，</t>
    </r>
    <r>
      <rPr>
        <sz val="16"/>
        <rFont val="Times New Roman"/>
        <charset val="134"/>
      </rPr>
      <t>37.5</t>
    </r>
    <r>
      <rPr>
        <sz val="16"/>
        <rFont val="宋体"/>
        <charset val="134"/>
      </rPr>
      <t>万元</t>
    </r>
    <r>
      <rPr>
        <sz val="16"/>
        <rFont val="Times New Roman"/>
        <charset val="134"/>
      </rPr>
      <t>/</t>
    </r>
    <r>
      <rPr>
        <sz val="16"/>
        <rFont val="宋体"/>
        <charset val="134"/>
      </rPr>
      <t>公里，计划投资</t>
    </r>
    <r>
      <rPr>
        <sz val="16"/>
        <rFont val="Times New Roman"/>
        <charset val="134"/>
      </rPr>
      <t>300</t>
    </r>
    <r>
      <rPr>
        <sz val="16"/>
        <rFont val="宋体"/>
        <charset val="134"/>
      </rPr>
      <t>万元。</t>
    </r>
  </si>
  <si>
    <r>
      <rPr>
        <sz val="16"/>
        <rFont val="宋体"/>
        <charset val="134"/>
      </rPr>
      <t>住建局</t>
    </r>
  </si>
  <si>
    <r>
      <rPr>
        <sz val="16"/>
        <rFont val="宋体"/>
        <charset val="134"/>
      </rPr>
      <t>闫旭波</t>
    </r>
  </si>
  <si>
    <t>AKT24-SFC006-1</t>
  </si>
  <si>
    <r>
      <rPr>
        <sz val="16"/>
        <rFont val="宋体"/>
        <charset val="134"/>
      </rPr>
      <t>奥依塔克镇奥依塔克村乡村振兴示范村建设项目</t>
    </r>
  </si>
  <si>
    <r>
      <rPr>
        <sz val="16"/>
        <rFont val="宋体"/>
        <charset val="134"/>
      </rPr>
      <t>奥依塔克镇奥依塔克村</t>
    </r>
  </si>
  <si>
    <t>2024.4-2024.11</t>
  </si>
  <si>
    <r>
      <rPr>
        <sz val="16"/>
        <rFont val="宋体"/>
        <charset val="134"/>
      </rPr>
      <t>第一期：</t>
    </r>
    <r>
      <rPr>
        <sz val="16"/>
        <rFont val="Times New Roman"/>
        <charset val="134"/>
      </rPr>
      <t>1</t>
    </r>
    <r>
      <rPr>
        <sz val="16"/>
        <rFont val="宋体"/>
        <charset val="134"/>
      </rPr>
      <t>、</t>
    </r>
    <r>
      <rPr>
        <sz val="16"/>
        <rFont val="Times New Roman"/>
        <charset val="134"/>
      </rPr>
      <t>314</t>
    </r>
    <r>
      <rPr>
        <sz val="16"/>
        <rFont val="宋体"/>
        <charset val="134"/>
      </rPr>
      <t>国道沿线及村内主干道</t>
    </r>
    <r>
      <rPr>
        <sz val="16"/>
        <rFont val="Times New Roman"/>
        <charset val="134"/>
      </rPr>
      <t>35</t>
    </r>
    <r>
      <rPr>
        <sz val="16"/>
        <rFont val="宋体"/>
        <charset val="134"/>
      </rPr>
      <t>公里路旁土地平整、水渠修复，沿线街面等公共区域进行整治优化，配套公共厕所等设施。</t>
    </r>
    <r>
      <rPr>
        <sz val="16"/>
        <rFont val="Times New Roman"/>
        <charset val="134"/>
      </rPr>
      <t>2</t>
    </r>
    <r>
      <rPr>
        <sz val="16"/>
        <rFont val="宋体"/>
        <charset val="134"/>
      </rPr>
      <t>、</t>
    </r>
    <r>
      <rPr>
        <sz val="16"/>
        <rFont val="Times New Roman"/>
        <charset val="134"/>
      </rPr>
      <t>.</t>
    </r>
    <r>
      <rPr>
        <sz val="16"/>
        <rFont val="宋体"/>
        <charset val="134"/>
      </rPr>
      <t>民宿改造</t>
    </r>
    <r>
      <rPr>
        <sz val="16"/>
        <rFont val="Times New Roman"/>
        <charset val="134"/>
      </rPr>
      <t>30</t>
    </r>
    <r>
      <rPr>
        <sz val="16"/>
        <rFont val="宋体"/>
        <charset val="134"/>
      </rPr>
      <t>套。项目前期费用为</t>
    </r>
    <r>
      <rPr>
        <sz val="16"/>
        <rFont val="Times New Roman"/>
        <charset val="134"/>
      </rPr>
      <t>320</t>
    </r>
    <r>
      <rPr>
        <sz val="16"/>
        <rFont val="宋体"/>
        <charset val="134"/>
      </rPr>
      <t>万元。小计</t>
    </r>
    <r>
      <rPr>
        <sz val="16"/>
        <rFont val="Times New Roman"/>
        <charset val="134"/>
      </rPr>
      <t>2000</t>
    </r>
    <r>
      <rPr>
        <sz val="16"/>
        <rFont val="宋体"/>
        <charset val="134"/>
      </rPr>
      <t>万元。</t>
    </r>
    <r>
      <rPr>
        <sz val="16"/>
        <rFont val="Times New Roman"/>
        <charset val="134"/>
      </rPr>
      <t xml:space="preserve">
</t>
    </r>
    <r>
      <rPr>
        <sz val="16"/>
        <rFont val="宋体"/>
        <charset val="134"/>
      </rPr>
      <t>第二期：</t>
    </r>
    <r>
      <rPr>
        <sz val="16"/>
        <rFont val="Times New Roman"/>
        <charset val="134"/>
      </rPr>
      <t>1</t>
    </r>
    <r>
      <rPr>
        <sz val="16"/>
        <rFont val="宋体"/>
        <charset val="134"/>
      </rPr>
      <t>、奥依塔克镇游客服务中心旁硬化道路（两公里）；打造星空房营地</t>
    </r>
    <r>
      <rPr>
        <sz val="16"/>
        <rFont val="Times New Roman"/>
        <charset val="134"/>
      </rPr>
      <t>35</t>
    </r>
    <r>
      <rPr>
        <sz val="16"/>
        <rFont val="宋体"/>
        <charset val="134"/>
      </rPr>
      <t>亩，房车营地一处；配套停车场等设施。</t>
    </r>
    <r>
      <rPr>
        <sz val="16"/>
        <rFont val="Times New Roman"/>
        <charset val="134"/>
      </rPr>
      <t>2.</t>
    </r>
    <r>
      <rPr>
        <sz val="16"/>
        <rFont val="宋体"/>
        <charset val="134"/>
      </rPr>
      <t>冰川大门</t>
    </r>
    <r>
      <rPr>
        <sz val="16"/>
        <rFont val="Times New Roman"/>
        <charset val="134"/>
      </rPr>
      <t>(</t>
    </r>
    <r>
      <rPr>
        <sz val="16"/>
        <rFont val="宋体"/>
        <charset val="134"/>
      </rPr>
      <t>红山口</t>
    </r>
    <r>
      <rPr>
        <sz val="16"/>
        <rFont val="Times New Roman"/>
        <charset val="134"/>
      </rPr>
      <t>)</t>
    </r>
    <r>
      <rPr>
        <sz val="16"/>
        <rFont val="宋体"/>
        <charset val="134"/>
      </rPr>
      <t>：打造商铺经营区，配套房车营地、停车场等设施。小计</t>
    </r>
    <r>
      <rPr>
        <sz val="16"/>
        <rFont val="Times New Roman"/>
        <charset val="134"/>
      </rPr>
      <t>2040</t>
    </r>
    <r>
      <rPr>
        <sz val="16"/>
        <rFont val="宋体"/>
        <charset val="134"/>
      </rPr>
      <t>万元</t>
    </r>
  </si>
  <si>
    <r>
      <rPr>
        <sz val="16"/>
        <rFont val="宋体"/>
        <charset val="134"/>
      </rPr>
      <t>江西援疆资金</t>
    </r>
    <r>
      <rPr>
        <sz val="16"/>
        <rFont val="Times New Roman"/>
        <charset val="134"/>
      </rPr>
      <t>172</t>
    </r>
    <r>
      <rPr>
        <sz val="16"/>
        <rFont val="宋体"/>
        <charset val="134"/>
      </rPr>
      <t>万元</t>
    </r>
  </si>
  <si>
    <r>
      <t>充分利用克州冰川公园旅游资源，引导农牧民开设民宿，推动旅游产业发展，吸纳</t>
    </r>
    <r>
      <rPr>
        <sz val="16"/>
        <rFont val="Times New Roman"/>
        <charset val="134"/>
      </rPr>
      <t>5</t>
    </r>
    <r>
      <rPr>
        <sz val="16"/>
        <rFont val="宋体"/>
        <charset val="134"/>
      </rPr>
      <t>人就业，促进本地农牧民群众增收，改善村容村貌及卫生，有效提高已脱贫户（含监测帮扶对象）家庭生活质量；构建污水处理系统，改善人居环境，提升居民生活幸福指数</t>
    </r>
    <r>
      <rPr>
        <sz val="16"/>
        <rFont val="Times New Roman"/>
        <charset val="134"/>
      </rPr>
      <t>,</t>
    </r>
    <r>
      <rPr>
        <sz val="16"/>
        <rFont val="宋体"/>
        <charset val="134"/>
      </rPr>
      <t>建设美丽乡村。有效推动巩固拓展脱贫攻坚成果同乡村振兴有效衔接工作，预计吸纳</t>
    </r>
    <r>
      <rPr>
        <sz val="16"/>
        <rFont val="Times New Roman"/>
        <charset val="134"/>
      </rPr>
      <t>200</t>
    </r>
    <r>
      <rPr>
        <sz val="16"/>
        <rFont val="宋体"/>
        <charset val="134"/>
      </rPr>
      <t>人参与工程建设，增收</t>
    </r>
    <r>
      <rPr>
        <sz val="16"/>
        <rFont val="Times New Roman"/>
        <charset val="134"/>
      </rPr>
      <t>200</t>
    </r>
    <r>
      <rPr>
        <sz val="16"/>
        <rFont val="宋体"/>
        <charset val="134"/>
      </rPr>
      <t>万元。</t>
    </r>
  </si>
  <si>
    <r>
      <t>吸纳</t>
    </r>
    <r>
      <rPr>
        <sz val="16"/>
        <rFont val="Times New Roman"/>
        <charset val="134"/>
      </rPr>
      <t>200</t>
    </r>
    <r>
      <rPr>
        <sz val="16"/>
        <rFont val="宋体"/>
        <charset val="134"/>
      </rPr>
      <t>人参加工程建设，实现劳务增收，推动旅游产业发展，实现就业增收。改善农户公共生活环境卫生，改善村容村貌，有效提农户生活质量；控制疾病散播，防止因病返贫，逐步实现城乡基础服务均等化；改善人居环境，提升农户生活幸福指数。有效推动巩固拓展脱贫攻坚成果同乡村振兴有效衔接工作。</t>
    </r>
  </si>
  <si>
    <t>农村公共服务</t>
  </si>
  <si>
    <t>乡村学校建设或改造（含幼儿园）</t>
  </si>
  <si>
    <t>村卫生室标准化建设</t>
  </si>
  <si>
    <t>农村养老设施建设（养老院、幸福院、日间照料中心等）</t>
  </si>
  <si>
    <t>公共照明设施</t>
  </si>
  <si>
    <t>开展县乡村公共服务一体化示范创建</t>
  </si>
  <si>
    <t>其他（便民综合服务设施、文化活动广场、体育设施、村级客运站、农村公益性殡葬设施建设等）</t>
  </si>
  <si>
    <t>易地搬迁后扶</t>
  </si>
  <si>
    <t>公共服务岗位</t>
  </si>
  <si>
    <t>“一站式”社区综合服务设施建设</t>
  </si>
  <si>
    <t>产业发展工程</t>
  </si>
  <si>
    <t>就业发展工程</t>
  </si>
  <si>
    <t>必要基础设施建设</t>
  </si>
  <si>
    <t>AKT24-013-1</t>
  </si>
  <si>
    <r>
      <rPr>
        <sz val="16"/>
        <rFont val="宋体"/>
        <charset val="134"/>
      </rPr>
      <t>阿克陶县克孜勒陶镇易地扶贫搬迁丝路佳苑安置点配套基础设施建设</t>
    </r>
    <r>
      <rPr>
        <sz val="16"/>
        <rFont val="Times New Roman"/>
        <charset val="134"/>
      </rPr>
      <t>2024</t>
    </r>
    <r>
      <rPr>
        <sz val="16"/>
        <rFont val="宋体"/>
        <charset val="134"/>
      </rPr>
      <t>年中央财政以工代赈项目</t>
    </r>
  </si>
  <si>
    <r>
      <rPr>
        <sz val="16"/>
        <rFont val="宋体"/>
        <charset val="134"/>
      </rPr>
      <t>易地搬迁后扶</t>
    </r>
  </si>
  <si>
    <r>
      <rPr>
        <sz val="16"/>
        <rFont val="宋体"/>
        <charset val="134"/>
      </rPr>
      <t>必要基础设施建设</t>
    </r>
  </si>
  <si>
    <r>
      <rPr>
        <sz val="16"/>
        <rFont val="宋体"/>
        <charset val="134"/>
      </rPr>
      <t>易地扶贫搬迁丝路佳苑安置点</t>
    </r>
  </si>
  <si>
    <r>
      <rPr>
        <sz val="16"/>
        <rFont val="宋体"/>
        <charset val="134"/>
      </rPr>
      <t>硬化阿克陶易地扶贫搬迁丝路佳苑安置点面积约</t>
    </r>
    <r>
      <rPr>
        <sz val="16"/>
        <rFont val="Times New Roman"/>
        <charset val="134"/>
      </rPr>
      <t>20000</t>
    </r>
    <r>
      <rPr>
        <sz val="16"/>
        <rFont val="宋体"/>
        <charset val="134"/>
      </rPr>
      <t>㎡，硬化厚度约</t>
    </r>
    <r>
      <rPr>
        <sz val="16"/>
        <rFont val="Times New Roman"/>
        <charset val="134"/>
      </rPr>
      <t>15</t>
    </r>
    <r>
      <rPr>
        <sz val="16"/>
        <rFont val="宋体"/>
        <charset val="134"/>
      </rPr>
      <t>公分，戈壁料换填约</t>
    </r>
    <r>
      <rPr>
        <sz val="16"/>
        <rFont val="Times New Roman"/>
        <charset val="134"/>
      </rPr>
      <t>80</t>
    </r>
    <r>
      <rPr>
        <sz val="16"/>
        <rFont val="宋体"/>
        <charset val="134"/>
      </rPr>
      <t>公分，并配套附属设施。计划投资</t>
    </r>
    <r>
      <rPr>
        <sz val="16"/>
        <rFont val="Times New Roman"/>
        <charset val="134"/>
      </rPr>
      <t>300</t>
    </r>
    <r>
      <rPr>
        <sz val="16"/>
        <rFont val="宋体"/>
        <charset val="134"/>
      </rPr>
      <t>万元。</t>
    </r>
  </si>
  <si>
    <r>
      <rPr>
        <sz val="16"/>
        <rFont val="宋体"/>
        <charset val="134"/>
      </rPr>
      <t>通过该项目实施，实现建设项目与群众增收的双赢目标，既改善当地基础设施，又直接增加群众的工资性收入。使社区综合综合功能进一步完善，公共服务体系更加健全，初步实现城乡基本公共服务均等化；本项目按照</t>
    </r>
    <r>
      <rPr>
        <sz val="16"/>
        <rFont val="Times New Roman"/>
        <charset val="134"/>
      </rPr>
      <t>“</t>
    </r>
    <r>
      <rPr>
        <sz val="16"/>
        <rFont val="宋体"/>
        <charset val="134"/>
      </rPr>
      <t>农村公益性基础设施建设</t>
    </r>
    <r>
      <rPr>
        <sz val="16"/>
        <rFont val="Times New Roman"/>
        <charset val="134"/>
      </rPr>
      <t>+</t>
    </r>
    <r>
      <rPr>
        <sz val="16"/>
        <rFont val="宋体"/>
        <charset val="134"/>
      </rPr>
      <t>劳务报酬发放</t>
    </r>
    <r>
      <rPr>
        <sz val="16"/>
        <rFont val="Times New Roman"/>
        <charset val="134"/>
      </rPr>
      <t>+</t>
    </r>
    <r>
      <rPr>
        <sz val="16"/>
        <rFont val="宋体"/>
        <charset val="134"/>
      </rPr>
      <t>就业技能培训</t>
    </r>
    <r>
      <rPr>
        <sz val="16"/>
        <rFont val="Times New Roman"/>
        <charset val="134"/>
      </rPr>
      <t xml:space="preserve"> </t>
    </r>
    <r>
      <rPr>
        <sz val="16"/>
        <rFont val="宋体"/>
        <charset val="134"/>
      </rPr>
      <t>的模式。组织当地群众务工，可在项目建设期内参与务工直接受益，实现就地就近就业增收，促进农村经济的稳定、健康、可持续发展。</t>
    </r>
  </si>
  <si>
    <r>
      <rPr>
        <sz val="16"/>
        <rFont val="宋体"/>
        <charset val="134"/>
      </rPr>
      <t>通过以工代赈项目实施，可有效带动安置点易地搬迁群众就地就近就业增收，进一步提升易地搬迁群众的就业技能培训，提升稳定就业概率，让易地搬迁脱贫群众</t>
    </r>
    <r>
      <rPr>
        <sz val="16"/>
        <rFont val="Times New Roman"/>
        <charset val="134"/>
      </rPr>
      <t>“</t>
    </r>
    <r>
      <rPr>
        <sz val="16"/>
        <rFont val="宋体"/>
        <charset val="134"/>
      </rPr>
      <t>稳得住、能致富。</t>
    </r>
  </si>
  <si>
    <t>易地扶贫搬迁贷款债劵贴息补助</t>
  </si>
  <si>
    <t>巩固三保障成果</t>
  </si>
  <si>
    <t>住房</t>
  </si>
  <si>
    <t>农村危房改造等农房改造</t>
  </si>
  <si>
    <t>教育</t>
  </si>
  <si>
    <t>享受"雨露计划+"职业教育补助</t>
  </si>
  <si>
    <t>AKT24-016</t>
  </si>
  <si>
    <r>
      <rPr>
        <sz val="16"/>
        <rFont val="宋体"/>
        <charset val="134"/>
      </rPr>
      <t>雨露计划</t>
    </r>
  </si>
  <si>
    <r>
      <rPr>
        <sz val="16"/>
        <rFont val="宋体"/>
        <charset val="134"/>
      </rPr>
      <t>教育</t>
    </r>
  </si>
  <si>
    <r>
      <rPr>
        <sz val="16"/>
        <rFont val="宋体"/>
        <charset val="134"/>
      </rPr>
      <t>享受</t>
    </r>
    <r>
      <rPr>
        <sz val="16"/>
        <rFont val="Times New Roman"/>
        <charset val="134"/>
      </rPr>
      <t>"</t>
    </r>
    <r>
      <rPr>
        <sz val="16"/>
        <rFont val="宋体"/>
        <charset val="134"/>
      </rPr>
      <t>雨露计划</t>
    </r>
    <r>
      <rPr>
        <sz val="16"/>
        <rFont val="Times New Roman"/>
        <charset val="134"/>
      </rPr>
      <t>+"</t>
    </r>
    <r>
      <rPr>
        <sz val="16"/>
        <rFont val="宋体"/>
        <charset val="134"/>
      </rPr>
      <t>职业教育补助</t>
    </r>
  </si>
  <si>
    <r>
      <rPr>
        <sz val="16"/>
        <rFont val="宋体"/>
        <charset val="134"/>
      </rPr>
      <t>对已脱贫户（含监测户）家庭子女接受中等、高等职业教育</t>
    </r>
    <r>
      <rPr>
        <sz val="16"/>
        <rFont val="Times New Roman"/>
        <charset val="134"/>
      </rPr>
      <t>(</t>
    </r>
    <r>
      <rPr>
        <sz val="16"/>
        <rFont val="宋体"/>
        <charset val="134"/>
      </rPr>
      <t>中等职业教育包括全日制普通中专、成人中专、职业高中，技工院校、高等职业教育包括全日制普通大专、高职院校、技师学院等）的在籍在读全日制学生进行补助，计划</t>
    </r>
    <r>
      <rPr>
        <sz val="16"/>
        <rFont val="Times New Roman"/>
        <charset val="134"/>
      </rPr>
      <t>3722</t>
    </r>
    <r>
      <rPr>
        <sz val="16"/>
        <rFont val="宋体"/>
        <charset val="134"/>
      </rPr>
      <t>人，补助标准每生</t>
    </r>
    <r>
      <rPr>
        <sz val="16"/>
        <rFont val="Times New Roman"/>
        <charset val="134"/>
      </rPr>
      <t>3000</t>
    </r>
    <r>
      <rPr>
        <sz val="16"/>
        <rFont val="宋体"/>
        <charset val="134"/>
      </rPr>
      <t>元。</t>
    </r>
  </si>
  <si>
    <r>
      <rPr>
        <sz val="16"/>
        <rFont val="宋体"/>
        <charset val="134"/>
      </rPr>
      <t>教育局</t>
    </r>
  </si>
  <si>
    <r>
      <rPr>
        <sz val="16"/>
        <rFont val="宋体"/>
        <charset val="134"/>
      </rPr>
      <t>阿不都乃比</t>
    </r>
    <r>
      <rPr>
        <sz val="16"/>
        <rFont val="Times New Roman"/>
        <charset val="134"/>
      </rPr>
      <t>·</t>
    </r>
    <r>
      <rPr>
        <sz val="16"/>
        <rFont val="宋体"/>
        <charset val="134"/>
      </rPr>
      <t>阿布都热依木</t>
    </r>
  </si>
  <si>
    <r>
      <rPr>
        <sz val="16"/>
        <rFont val="宋体"/>
        <charset val="134"/>
      </rPr>
      <t>减轻家庭经济困难学生经济负担，确保已脱贫户（含监测帮扶对象）家庭子女顺利完成学业，阻断贫困代际传递，巩固脱贫攻坚成果同乡村振兴有效衔接。</t>
    </r>
  </si>
  <si>
    <r>
      <rPr>
        <sz val="16"/>
        <rFont val="宋体"/>
        <charset val="134"/>
      </rPr>
      <t>给已脱贫户（含监测帮扶对象）家庭子女提供生活补助，降低及学生经济负担。</t>
    </r>
  </si>
  <si>
    <t>饮水</t>
  </si>
  <si>
    <t>农村饮水安全巩固提升</t>
  </si>
  <si>
    <t>项目管理费</t>
  </si>
  <si>
    <t>其他</t>
  </si>
  <si>
    <t>少数民族特色村寨建设项目</t>
  </si>
  <si>
    <t>困难群众饮用低氟茶</t>
  </si>
  <si>
    <t>AKT24-019</t>
  </si>
  <si>
    <r>
      <rPr>
        <sz val="16"/>
        <rFont val="宋体"/>
        <charset val="134"/>
      </rPr>
      <t>阿克陶县</t>
    </r>
    <r>
      <rPr>
        <sz val="16"/>
        <rFont val="Times New Roman"/>
        <charset val="134"/>
      </rPr>
      <t>2024</t>
    </r>
    <r>
      <rPr>
        <sz val="16"/>
        <rFont val="宋体"/>
        <charset val="134"/>
      </rPr>
      <t>年低氟砖茶采购项目</t>
    </r>
  </si>
  <si>
    <r>
      <rPr>
        <sz val="16"/>
        <rFont val="宋体"/>
        <charset val="134"/>
      </rPr>
      <t>其他</t>
    </r>
  </si>
  <si>
    <r>
      <rPr>
        <sz val="16"/>
        <rFont val="宋体"/>
        <charset val="134"/>
      </rPr>
      <t>困难群众饮用低氟茶</t>
    </r>
  </si>
  <si>
    <r>
      <rPr>
        <sz val="16"/>
        <rFont val="Times New Roman"/>
        <charset val="134"/>
      </rPr>
      <t>2024</t>
    </r>
    <r>
      <rPr>
        <sz val="16"/>
        <rFont val="宋体"/>
        <charset val="134"/>
      </rPr>
      <t>年</t>
    </r>
    <r>
      <rPr>
        <sz val="16"/>
        <rFont val="Times New Roman"/>
        <charset val="134"/>
      </rPr>
      <t>2</t>
    </r>
    <r>
      <rPr>
        <sz val="16"/>
        <rFont val="宋体"/>
        <charset val="134"/>
      </rPr>
      <t>月</t>
    </r>
    <r>
      <rPr>
        <sz val="16"/>
        <rFont val="Times New Roman"/>
        <charset val="134"/>
      </rPr>
      <t>-2024</t>
    </r>
    <r>
      <rPr>
        <sz val="16"/>
        <rFont val="宋体"/>
        <charset val="134"/>
      </rPr>
      <t>年</t>
    </r>
    <r>
      <rPr>
        <sz val="16"/>
        <rFont val="Times New Roman"/>
        <charset val="134"/>
      </rPr>
      <t>7</t>
    </r>
    <r>
      <rPr>
        <sz val="16"/>
        <rFont val="宋体"/>
        <charset val="134"/>
      </rPr>
      <t>月</t>
    </r>
  </si>
  <si>
    <r>
      <rPr>
        <sz val="16"/>
        <rFont val="宋体"/>
        <charset val="134"/>
      </rPr>
      <t>为全县三类户（共计</t>
    </r>
    <r>
      <rPr>
        <sz val="16"/>
        <rFont val="Times New Roman"/>
        <charset val="134"/>
      </rPr>
      <t>7021</t>
    </r>
    <r>
      <rPr>
        <sz val="16"/>
        <rFont val="宋体"/>
        <charset val="134"/>
      </rPr>
      <t>户</t>
    </r>
    <r>
      <rPr>
        <sz val="16"/>
        <rFont val="Times New Roman"/>
        <charset val="134"/>
      </rPr>
      <t>29155</t>
    </r>
    <r>
      <rPr>
        <sz val="16"/>
        <rFont val="宋体"/>
        <charset val="134"/>
      </rPr>
      <t>人）购买低氟砖茶，按照每户</t>
    </r>
    <r>
      <rPr>
        <sz val="16"/>
        <rFont val="Times New Roman"/>
        <charset val="134"/>
      </rPr>
      <t>3</t>
    </r>
    <r>
      <rPr>
        <sz val="16"/>
        <rFont val="宋体"/>
        <charset val="134"/>
      </rPr>
      <t>公斤，每公斤</t>
    </r>
    <r>
      <rPr>
        <sz val="16"/>
        <rFont val="Times New Roman"/>
        <charset val="134"/>
      </rPr>
      <t>35</t>
    </r>
    <r>
      <rPr>
        <sz val="16"/>
        <rFont val="宋体"/>
        <charset val="134"/>
      </rPr>
      <t>元，共计</t>
    </r>
    <r>
      <rPr>
        <sz val="16"/>
        <rFont val="Times New Roman"/>
        <charset val="134"/>
      </rPr>
      <t>73.72</t>
    </r>
    <r>
      <rPr>
        <sz val="16"/>
        <rFont val="宋体"/>
        <charset val="134"/>
      </rPr>
      <t>万元。</t>
    </r>
  </si>
  <si>
    <r>
      <rPr>
        <sz val="16"/>
        <rFont val="宋体"/>
        <charset val="134"/>
      </rPr>
      <t>为全县已脱贫</t>
    </r>
    <r>
      <rPr>
        <sz val="16"/>
        <rFont val="Times New Roman"/>
        <charset val="134"/>
      </rPr>
      <t>26367</t>
    </r>
    <r>
      <rPr>
        <sz val="16"/>
        <rFont val="宋体"/>
        <charset val="134"/>
      </rPr>
      <t>户</t>
    </r>
    <r>
      <rPr>
        <sz val="16"/>
        <rFont val="Times New Roman"/>
        <charset val="134"/>
      </rPr>
      <t>111533</t>
    </r>
    <r>
      <rPr>
        <sz val="16"/>
        <rFont val="宋体"/>
        <charset val="134"/>
      </rPr>
      <t>人购买低氟砖茶，砖茶中含有多种水溶性维生素及多种矿物质，特别是茶碱的含量较高，长期生活在牧区、高原、缺水、无蔬菜的农牧民饮用后，可有助于减少疾病的发生。</t>
    </r>
  </si>
  <si>
    <r>
      <rPr>
        <sz val="16"/>
        <rFont val="宋体"/>
        <charset val="134"/>
      </rPr>
      <t>砖茶含多种人类必需的维生素和稀有元素，特别是茶碱的含量较高，长期生活在牧区、高原、缺水、无蔬菜的少数民族以捣碎的砖茶兑奶熬制成奶茶饮用，对于以肉食为主的群众，可以去膻化食、补充水分和维生素等，有养胃、健胃、助消化、减肥、增强毛细血管的作用。避免由于缺水和饮食习惯的原因，导致疾病发生。</t>
    </r>
  </si>
  <si>
    <t>……</t>
  </si>
  <si>
    <t>克州阿克陶县巩固拓展脱贫攻坚成果同乡村振兴项目计划库分类统计表</t>
  </si>
  <si>
    <t>项目类别</t>
  </si>
  <si>
    <t>项目个数</t>
  </si>
  <si>
    <t>建设规模</t>
  </si>
  <si>
    <t>资金规模</t>
  </si>
  <si>
    <t>单位</t>
  </si>
  <si>
    <t>规模</t>
  </si>
  <si>
    <t>万元</t>
  </si>
  <si>
    <t>占报备批次资金比例（%）</t>
  </si>
  <si>
    <t>亩</t>
  </si>
  <si>
    <t>个</t>
  </si>
  <si>
    <t>个/座</t>
  </si>
  <si>
    <t>公里/个</t>
  </si>
  <si>
    <t>人次</t>
  </si>
  <si>
    <t>次/场</t>
  </si>
  <si>
    <t>座/所</t>
  </si>
  <si>
    <t>户/个</t>
  </si>
  <si>
    <t>套/个</t>
  </si>
  <si>
    <t>克州***县（市）巩固拓展脱贫攻坚成果和乡村振兴项目库分类统计表（标准格式）</t>
  </si>
  <si>
    <t>一</t>
  </si>
  <si>
    <t>三</t>
  </si>
  <si>
    <t>（一）</t>
  </si>
  <si>
    <t>农村基础设施</t>
  </si>
  <si>
    <t>村庄规划编制（含修编）</t>
  </si>
  <si>
    <t>(1)</t>
  </si>
  <si>
    <t>常规定植</t>
  </si>
  <si>
    <t>农村道路（通村、通户路）</t>
  </si>
  <si>
    <t>(2)</t>
  </si>
  <si>
    <t>种植业基地建设</t>
  </si>
  <si>
    <t>农村供水保障设施建设</t>
  </si>
  <si>
    <t>畜禽养殖</t>
  </si>
  <si>
    <t>农村电网（通生产、生活用电、提高综合电压和供电可靠性）</t>
  </si>
  <si>
    <t>特色养殖</t>
  </si>
  <si>
    <t>数字乡村（信息通信基础设施建设、数字化、智能化建设等）</t>
  </si>
  <si>
    <t>(3)</t>
  </si>
  <si>
    <t>畜禽圈舍</t>
  </si>
  <si>
    <t>(4)</t>
  </si>
  <si>
    <t>防疫和良种项目</t>
  </si>
  <si>
    <t>（二）</t>
  </si>
  <si>
    <t>林果嫁接</t>
  </si>
  <si>
    <t>林果提质增效</t>
  </si>
  <si>
    <t>饲草料地</t>
  </si>
  <si>
    <t>小型饲料加工（设施）设备</t>
  </si>
  <si>
    <t>（三）</t>
  </si>
  <si>
    <t>光伏电站</t>
  </si>
  <si>
    <t>学校建设或改造（含幼儿园）</t>
  </si>
  <si>
    <t>扶贫车间（特色手工基地）建设</t>
  </si>
  <si>
    <t>农村公益性殡葬设施建设</t>
  </si>
  <si>
    <t>市场建设和农村物流</t>
  </si>
  <si>
    <t>其他（便民综合服务设施、文化活动广场、体育设施、村级客运站、公共照明设施等）</t>
  </si>
  <si>
    <t>四</t>
  </si>
  <si>
    <t>小型农田水利设施建设</t>
  </si>
  <si>
    <t>排碱渠</t>
  </si>
  <si>
    <t>节水灌溉</t>
  </si>
  <si>
    <t>防渗渠建设</t>
  </si>
  <si>
    <t>五</t>
  </si>
  <si>
    <t>其它乡村振兴有关的农田水利建设</t>
  </si>
  <si>
    <t>（四）</t>
  </si>
  <si>
    <t>智慧农业</t>
  </si>
  <si>
    <t>享受"雨露计划"职业教育补助</t>
  </si>
  <si>
    <t>科技服务</t>
  </si>
  <si>
    <t>参与"学前学会普通话"行动</t>
  </si>
  <si>
    <t>其他教育类项目</t>
  </si>
  <si>
    <t>健康</t>
  </si>
  <si>
    <t>（五）</t>
  </si>
  <si>
    <t>参加城乡居民基本医疗保险</t>
  </si>
  <si>
    <t>参加大病保险</t>
  </si>
  <si>
    <t>参加意外保险</t>
  </si>
  <si>
    <t>参加其他补充医疗保险</t>
  </si>
  <si>
    <t>接受医疗救助</t>
  </si>
  <si>
    <t>接受大病、慢性病(地方病)救治</t>
  </si>
  <si>
    <t>综合保障</t>
  </si>
  <si>
    <t>二</t>
  </si>
  <si>
    <t>享受农村居民最低生活保障</t>
  </si>
  <si>
    <t>参加城乡居民基本养老保险</t>
  </si>
  <si>
    <t>享受特困人员救助供养</t>
  </si>
  <si>
    <t>劳动奖补</t>
  </si>
  <si>
    <t>接受留守关爱服务</t>
  </si>
  <si>
    <t>接受临时救助</t>
  </si>
  <si>
    <t>六</t>
  </si>
  <si>
    <t>乡村治理和精神文明建设</t>
  </si>
  <si>
    <t>乡村治理</t>
  </si>
  <si>
    <t>开展乡村治理示范创建</t>
  </si>
  <si>
    <t>推进“积分制”“清单式”等管理方式</t>
  </si>
  <si>
    <t>创业补助</t>
  </si>
  <si>
    <t>农村精神文明建设</t>
  </si>
  <si>
    <t>培养“四有”新时代农民</t>
  </si>
  <si>
    <t>移风易俗改革示范县（乡、村）</t>
  </si>
  <si>
    <t>科技文化卫生“三下乡”</t>
  </si>
  <si>
    <t>农村文化项目</t>
  </si>
  <si>
    <t>（五)</t>
  </si>
  <si>
    <t>七</t>
  </si>
  <si>
    <t>八</t>
  </si>
</sst>
</file>

<file path=xl/styles.xml><?xml version="1.0" encoding="utf-8"?>
<styleSheet xmlns="http://schemas.openxmlformats.org/spreadsheetml/2006/main">
  <numFmts count="10">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 numFmtId="177" formatCode="0;[Red]0"/>
    <numFmt numFmtId="178" formatCode="0.00;[Red]0.00"/>
    <numFmt numFmtId="179" formatCode="0.000000_ "/>
    <numFmt numFmtId="180" formatCode="yyyy&quot;年&quot;m&quot;月&quot;d&quot;日&quot;;@"/>
    <numFmt numFmtId="181" formatCode="0_ "/>
  </numFmts>
  <fonts count="53">
    <font>
      <sz val="11"/>
      <color theme="1"/>
      <name val="宋体"/>
      <charset val="134"/>
      <scheme val="minor"/>
    </font>
    <font>
      <b/>
      <sz val="22"/>
      <name val="方正小标宋简体"/>
      <charset val="134"/>
    </font>
    <font>
      <b/>
      <sz val="11"/>
      <name val="仿宋"/>
      <charset val="134"/>
    </font>
    <font>
      <sz val="10"/>
      <name val="宋体"/>
      <charset val="134"/>
    </font>
    <font>
      <sz val="10"/>
      <color theme="1"/>
      <name val="宋体"/>
      <charset val="134"/>
      <scheme val="minor"/>
    </font>
    <font>
      <b/>
      <sz val="10"/>
      <name val="宋体"/>
      <charset val="134"/>
    </font>
    <font>
      <b/>
      <sz val="10"/>
      <color theme="1"/>
      <name val="宋体"/>
      <charset val="134"/>
      <scheme val="minor"/>
    </font>
    <font>
      <sz val="10"/>
      <name val="宋体"/>
      <charset val="134"/>
      <scheme val="minor"/>
    </font>
    <font>
      <sz val="10"/>
      <color theme="1"/>
      <name val="宋体"/>
      <charset val="1"/>
      <scheme val="minor"/>
    </font>
    <font>
      <sz val="12"/>
      <name val="宋体"/>
      <charset val="134"/>
    </font>
    <font>
      <sz val="11"/>
      <name val="宋体"/>
      <charset val="134"/>
    </font>
    <font>
      <b/>
      <sz val="11"/>
      <name val="宋体"/>
      <charset val="134"/>
    </font>
    <font>
      <b/>
      <sz val="14"/>
      <name val="方正小标宋简体"/>
      <charset val="134"/>
    </font>
    <font>
      <b/>
      <sz val="9"/>
      <name val="宋体"/>
      <charset val="134"/>
    </font>
    <font>
      <sz val="9"/>
      <name val="宋体"/>
      <charset val="134"/>
    </font>
    <font>
      <sz val="9"/>
      <name val="宋体"/>
      <charset val="134"/>
      <scheme val="minor"/>
    </font>
    <font>
      <sz val="14"/>
      <name val="Times New Roman"/>
      <charset val="134"/>
    </font>
    <font>
      <sz val="11"/>
      <name val="Times New Roman"/>
      <charset val="134"/>
    </font>
    <font>
      <b/>
      <sz val="20"/>
      <name val="宋体"/>
      <charset val="134"/>
    </font>
    <font>
      <b/>
      <sz val="16"/>
      <name val="宋体"/>
      <charset val="134"/>
    </font>
    <font>
      <sz val="11"/>
      <name val="宋体"/>
      <charset val="134"/>
      <scheme val="minor"/>
    </font>
    <font>
      <b/>
      <sz val="16"/>
      <name val="宋体"/>
      <charset val="134"/>
      <scheme val="minor"/>
    </font>
    <font>
      <sz val="16"/>
      <name val="宋体"/>
      <charset val="134"/>
    </font>
    <font>
      <sz val="16"/>
      <name val="宋体"/>
      <charset val="134"/>
      <scheme val="minor"/>
    </font>
    <font>
      <sz val="26"/>
      <name val="宋体"/>
      <charset val="134"/>
    </font>
    <font>
      <b/>
      <sz val="36"/>
      <name val="宋体"/>
      <charset val="134"/>
    </font>
    <font>
      <b/>
      <sz val="18"/>
      <name val="宋体"/>
      <charset val="134"/>
    </font>
    <font>
      <sz val="18"/>
      <name val="宋体"/>
      <charset val="134"/>
    </font>
    <font>
      <sz val="16"/>
      <name val="Times New Roman"/>
      <charset val="134"/>
    </font>
    <font>
      <sz val="14"/>
      <name val="宋体"/>
      <charset val="134"/>
    </font>
    <font>
      <sz val="18"/>
      <name val="宋体"/>
      <charset val="134"/>
      <scheme val="minor"/>
    </font>
    <font>
      <b/>
      <sz val="16"/>
      <name val="Times New Roman"/>
      <charset val="134"/>
    </font>
    <font>
      <sz val="11"/>
      <color theme="0"/>
      <name val="宋体"/>
      <charset val="0"/>
      <scheme val="minor"/>
    </font>
    <font>
      <b/>
      <sz val="11"/>
      <color rgb="FF3F3F3F"/>
      <name val="宋体"/>
      <charset val="0"/>
      <scheme val="minor"/>
    </font>
    <font>
      <sz val="11"/>
      <color theme="1"/>
      <name val="宋体"/>
      <charset val="0"/>
      <scheme val="minor"/>
    </font>
    <font>
      <sz val="11"/>
      <color rgb="FF9C0006"/>
      <name val="宋体"/>
      <charset val="0"/>
      <scheme val="minor"/>
    </font>
    <font>
      <b/>
      <sz val="11"/>
      <color theme="3"/>
      <name val="宋体"/>
      <charset val="134"/>
      <scheme val="minor"/>
    </font>
    <font>
      <sz val="11"/>
      <color rgb="FF006100"/>
      <name val="宋体"/>
      <charset val="0"/>
      <scheme val="minor"/>
    </font>
    <font>
      <sz val="11"/>
      <color rgb="FF3F3F76"/>
      <name val="宋体"/>
      <charset val="0"/>
      <scheme val="minor"/>
    </font>
    <font>
      <sz val="11"/>
      <color rgb="FF9C6500"/>
      <name val="宋体"/>
      <charset val="0"/>
      <scheme val="minor"/>
    </font>
    <font>
      <u/>
      <sz val="11"/>
      <color rgb="FF0000FF"/>
      <name val="宋体"/>
      <charset val="0"/>
      <scheme val="minor"/>
    </font>
    <font>
      <u/>
      <sz val="11"/>
      <color rgb="FF800080"/>
      <name val="宋体"/>
      <charset val="0"/>
      <scheme val="minor"/>
    </font>
    <font>
      <sz val="11"/>
      <color rgb="FFFA7D0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0"/>
      <name val="Arial"/>
      <charset val="0"/>
    </font>
    <font>
      <b/>
      <sz val="11"/>
      <color theme="1"/>
      <name val="宋体"/>
      <charset val="0"/>
      <scheme val="minor"/>
    </font>
    <font>
      <b/>
      <sz val="11"/>
      <color rgb="FFFA7D00"/>
      <name val="宋体"/>
      <charset val="0"/>
      <scheme val="minor"/>
    </font>
    <font>
      <b/>
      <sz val="11"/>
      <color rgb="FFFFFFFF"/>
      <name val="宋体"/>
      <charset val="0"/>
      <scheme val="minor"/>
    </font>
    <font>
      <b/>
      <vertAlign val="subscript"/>
      <sz val="20"/>
      <name val="宋体"/>
      <charset val="134"/>
    </font>
  </fonts>
  <fills count="36">
    <fill>
      <patternFill patternType="none"/>
    </fill>
    <fill>
      <patternFill patternType="gray125"/>
    </fill>
    <fill>
      <patternFill patternType="solid">
        <fgColor theme="0"/>
        <bgColor indexed="64"/>
      </patternFill>
    </fill>
    <fill>
      <patternFill patternType="solid">
        <fgColor theme="9" tint="0.4"/>
        <bgColor indexed="64"/>
      </patternFill>
    </fill>
    <fill>
      <patternFill patternType="solid">
        <fgColor rgb="FFFFFF00"/>
        <bgColor indexed="64"/>
      </patternFill>
    </fill>
    <fill>
      <patternFill patternType="solid">
        <fgColor theme="5"/>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rgb="FFFFEB9C"/>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8"/>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6"/>
        <bgColor indexed="64"/>
      </patternFill>
    </fill>
    <fill>
      <patternFill patternType="solid">
        <fgColor theme="5"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rgb="FFA5A5A5"/>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59999389629810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53">
    <xf numFmtId="0" fontId="0" fillId="0" borderId="0">
      <alignment vertical="center"/>
    </xf>
    <xf numFmtId="42" fontId="0" fillId="0" borderId="0" applyFont="0" applyFill="0" applyBorder="0" applyAlignment="0" applyProtection="0">
      <alignment vertical="center"/>
    </xf>
    <xf numFmtId="0" fontId="34" fillId="13" borderId="0" applyNumberFormat="0" applyBorder="0" applyAlignment="0" applyProtection="0">
      <alignment vertical="center"/>
    </xf>
    <xf numFmtId="0" fontId="38" fillId="14"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43" fontId="0" fillId="0" borderId="0" applyFont="0" applyFill="0" applyBorder="0" applyAlignment="0" applyProtection="0">
      <alignment vertical="center"/>
    </xf>
    <xf numFmtId="0" fontId="32" fillId="20" borderId="0" applyNumberFormat="0" applyBorder="0" applyAlignment="0" applyProtection="0">
      <alignment vertical="center"/>
    </xf>
    <xf numFmtId="0" fontId="40" fillId="0" borderId="0" applyNumberFormat="0" applyFill="0" applyBorder="0" applyAlignment="0" applyProtection="0">
      <alignment vertical="center"/>
    </xf>
    <xf numFmtId="9" fontId="0" fillId="0" borderId="0" applyFont="0" applyFill="0" applyBorder="0" applyAlignment="0" applyProtection="0">
      <alignment vertical="center"/>
    </xf>
    <xf numFmtId="0" fontId="41" fillId="0" borderId="0" applyNumberFormat="0" applyFill="0" applyBorder="0" applyAlignment="0" applyProtection="0">
      <alignment vertical="center"/>
    </xf>
    <xf numFmtId="0" fontId="0" fillId="21" borderId="11" applyNumberFormat="0" applyFont="0" applyAlignment="0" applyProtection="0">
      <alignment vertical="center"/>
    </xf>
    <xf numFmtId="0" fontId="32" fillId="22" borderId="0" applyNumberFormat="0" applyBorder="0" applyAlignment="0" applyProtection="0">
      <alignment vertical="center"/>
    </xf>
    <xf numFmtId="0" fontId="36"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13" applyNumberFormat="0" applyFill="0" applyAlignment="0" applyProtection="0">
      <alignment vertical="center"/>
    </xf>
    <xf numFmtId="0" fontId="47" fillId="0" borderId="13" applyNumberFormat="0" applyFill="0" applyAlignment="0" applyProtection="0">
      <alignment vertical="center"/>
    </xf>
    <xf numFmtId="0" fontId="32" fillId="12" borderId="0" applyNumberFormat="0" applyBorder="0" applyAlignment="0" applyProtection="0">
      <alignment vertical="center"/>
    </xf>
    <xf numFmtId="0" fontId="36" fillId="0" borderId="9" applyNumberFormat="0" applyFill="0" applyAlignment="0" applyProtection="0">
      <alignment vertical="center"/>
    </xf>
    <xf numFmtId="0" fontId="32" fillId="25" borderId="0" applyNumberFormat="0" applyBorder="0" applyAlignment="0" applyProtection="0">
      <alignment vertical="center"/>
    </xf>
    <xf numFmtId="0" fontId="33" fillId="6" borderId="8" applyNumberFormat="0" applyAlignment="0" applyProtection="0">
      <alignment vertical="center"/>
    </xf>
    <xf numFmtId="0" fontId="50" fillId="6" borderId="10" applyNumberFormat="0" applyAlignment="0" applyProtection="0">
      <alignment vertical="center"/>
    </xf>
    <xf numFmtId="0" fontId="51" fillId="31" borderId="15" applyNumberFormat="0" applyAlignment="0" applyProtection="0">
      <alignment vertical="center"/>
    </xf>
    <xf numFmtId="0" fontId="34" fillId="24" borderId="0" applyNumberFormat="0" applyBorder="0" applyAlignment="0" applyProtection="0">
      <alignment vertical="center"/>
    </xf>
    <xf numFmtId="0" fontId="32" fillId="5" borderId="0" applyNumberFormat="0" applyBorder="0" applyAlignment="0" applyProtection="0">
      <alignment vertical="center"/>
    </xf>
    <xf numFmtId="0" fontId="42" fillId="0" borderId="12" applyNumberFormat="0" applyFill="0" applyAlignment="0" applyProtection="0">
      <alignment vertical="center"/>
    </xf>
    <xf numFmtId="0" fontId="49" fillId="0" borderId="14" applyNumberFormat="0" applyFill="0" applyAlignment="0" applyProtection="0">
      <alignment vertical="center"/>
    </xf>
    <xf numFmtId="0" fontId="37" fillId="11" borderId="0" applyNumberFormat="0" applyBorder="0" applyAlignment="0" applyProtection="0">
      <alignment vertical="center"/>
    </xf>
    <xf numFmtId="0" fontId="39" fillId="19" borderId="0" applyNumberFormat="0" applyBorder="0" applyAlignment="0" applyProtection="0">
      <alignment vertical="center"/>
    </xf>
    <xf numFmtId="0" fontId="34" fillId="32" borderId="0" applyNumberFormat="0" applyBorder="0" applyAlignment="0" applyProtection="0">
      <alignment vertical="center"/>
    </xf>
    <xf numFmtId="0" fontId="32" fillId="30" borderId="0" applyNumberFormat="0" applyBorder="0" applyAlignment="0" applyProtection="0">
      <alignment vertical="center"/>
    </xf>
    <xf numFmtId="0" fontId="34" fillId="10" borderId="0" applyNumberFormat="0" applyBorder="0" applyAlignment="0" applyProtection="0">
      <alignment vertical="center"/>
    </xf>
    <xf numFmtId="0" fontId="34" fillId="18" borderId="0" applyNumberFormat="0" applyBorder="0" applyAlignment="0" applyProtection="0">
      <alignment vertical="center"/>
    </xf>
    <xf numFmtId="0" fontId="34" fillId="27" borderId="0" applyNumberFormat="0" applyBorder="0" applyAlignment="0" applyProtection="0">
      <alignment vertical="center"/>
    </xf>
    <xf numFmtId="0" fontId="34" fillId="29" borderId="0" applyNumberFormat="0" applyBorder="0" applyAlignment="0" applyProtection="0">
      <alignment vertical="center"/>
    </xf>
    <xf numFmtId="0" fontId="32" fillId="26" borderId="0" applyNumberFormat="0" applyBorder="0" applyAlignment="0" applyProtection="0">
      <alignment vertical="center"/>
    </xf>
    <xf numFmtId="0" fontId="0" fillId="0" borderId="0">
      <alignment vertical="center"/>
    </xf>
    <xf numFmtId="0" fontId="32" fillId="28" borderId="0" applyNumberFormat="0" applyBorder="0" applyAlignment="0" applyProtection="0">
      <alignment vertical="center"/>
    </xf>
    <xf numFmtId="0" fontId="34" fillId="9" borderId="0" applyNumberFormat="0" applyBorder="0" applyAlignment="0" applyProtection="0">
      <alignment vertical="center"/>
    </xf>
    <xf numFmtId="0" fontId="34" fillId="17" borderId="0" applyNumberFormat="0" applyBorder="0" applyAlignment="0" applyProtection="0">
      <alignment vertical="center"/>
    </xf>
    <xf numFmtId="0" fontId="32" fillId="23" borderId="0" applyNumberFormat="0" applyBorder="0" applyAlignment="0" applyProtection="0">
      <alignment vertical="center"/>
    </xf>
    <xf numFmtId="0" fontId="34" fillId="33" borderId="0" applyNumberFormat="0" applyBorder="0" applyAlignment="0" applyProtection="0">
      <alignment vertical="center"/>
    </xf>
    <xf numFmtId="0" fontId="32" fillId="34" borderId="0" applyNumberFormat="0" applyBorder="0" applyAlignment="0" applyProtection="0">
      <alignment vertical="center"/>
    </xf>
    <xf numFmtId="0" fontId="32" fillId="16" borderId="0" applyNumberFormat="0" applyBorder="0" applyAlignment="0" applyProtection="0">
      <alignment vertical="center"/>
    </xf>
    <xf numFmtId="0" fontId="34" fillId="35" borderId="0" applyNumberFormat="0" applyBorder="0" applyAlignment="0" applyProtection="0">
      <alignment vertical="center"/>
    </xf>
    <xf numFmtId="0" fontId="32" fillId="15" borderId="0" applyNumberFormat="0" applyBorder="0" applyAlignment="0" applyProtection="0">
      <alignment vertical="center"/>
    </xf>
    <xf numFmtId="0" fontId="3" fillId="0" borderId="0">
      <alignment vertical="center"/>
    </xf>
    <xf numFmtId="0" fontId="9" fillId="0" borderId="0"/>
    <xf numFmtId="0" fontId="48" fillId="0" borderId="0"/>
  </cellStyleXfs>
  <cellXfs count="206">
    <xf numFmtId="0" fontId="0" fillId="0" borderId="0" xfId="0">
      <alignment vertical="center"/>
    </xf>
    <xf numFmtId="0" fontId="1" fillId="2" borderId="0" xfId="0" applyNumberFormat="1" applyFont="1" applyFill="1" applyAlignment="1" applyProtection="1">
      <alignment horizontal="center" vertical="center"/>
    </xf>
    <xf numFmtId="0" fontId="2" fillId="2" borderId="1" xfId="0" applyNumberFormat="1" applyFont="1" applyFill="1" applyBorder="1" applyAlignment="1" applyProtection="1">
      <alignment horizontal="center" vertical="center" wrapText="1"/>
    </xf>
    <xf numFmtId="176" fontId="2" fillId="2" borderId="2" xfId="0" applyNumberFormat="1" applyFont="1" applyFill="1" applyBorder="1" applyAlignment="1" applyProtection="1">
      <alignment horizontal="center" vertical="center" wrapText="1"/>
    </xf>
    <xf numFmtId="176" fontId="2" fillId="2" borderId="3" xfId="0" applyNumberFormat="1" applyFont="1" applyFill="1" applyBorder="1" applyAlignment="1" applyProtection="1">
      <alignment horizontal="center" vertical="center" wrapText="1"/>
    </xf>
    <xf numFmtId="176" fontId="2" fillId="2" borderId="1" xfId="0" applyNumberFormat="1" applyFont="1" applyFill="1" applyBorder="1" applyAlignment="1" applyProtection="1">
      <alignment horizontal="center" vertical="center" wrapText="1"/>
    </xf>
    <xf numFmtId="10" fontId="2" fillId="2" borderId="1" xfId="0" applyNumberFormat="1" applyFont="1" applyFill="1" applyBorder="1" applyAlignment="1" applyProtection="1">
      <alignment horizontal="center" vertical="center" wrapText="1"/>
    </xf>
    <xf numFmtId="0" fontId="2" fillId="2" borderId="2" xfId="0" applyNumberFormat="1" applyFont="1" applyFill="1" applyBorder="1" applyAlignment="1" applyProtection="1">
      <alignment horizontal="center" vertical="center" wrapText="1"/>
    </xf>
    <xf numFmtId="0" fontId="2" fillId="2" borderId="3" xfId="0" applyNumberFormat="1" applyFont="1" applyFill="1" applyBorder="1" applyAlignment="1" applyProtection="1">
      <alignment horizontal="center" vertical="center" wrapText="1"/>
    </xf>
    <xf numFmtId="0" fontId="3" fillId="2" borderId="1" xfId="0" applyNumberFormat="1" applyFont="1" applyFill="1" applyBorder="1" applyAlignment="1" applyProtection="1">
      <alignment horizontal="center" vertical="center"/>
    </xf>
    <xf numFmtId="0" fontId="3" fillId="2" borderId="1" xfId="0" applyNumberFormat="1" applyFont="1" applyFill="1" applyBorder="1" applyAlignment="1" applyProtection="1">
      <alignment horizontal="left" vertical="center" wrapText="1"/>
    </xf>
    <xf numFmtId="177" fontId="3" fillId="2" borderId="1" xfId="0" applyNumberFormat="1" applyFont="1" applyFill="1" applyBorder="1" applyAlignment="1" applyProtection="1">
      <alignment horizontal="center" vertical="center"/>
    </xf>
    <xf numFmtId="176" fontId="3" fillId="2" borderId="1" xfId="0" applyNumberFormat="1" applyFont="1" applyFill="1" applyBorder="1" applyAlignment="1" applyProtection="1">
      <alignment horizontal="center" vertical="center"/>
    </xf>
    <xf numFmtId="177" fontId="3" fillId="2" borderId="1" xfId="0" applyNumberFormat="1" applyFont="1" applyFill="1" applyBorder="1" applyAlignment="1" applyProtection="1">
      <alignment horizontal="center" vertical="center" wrapText="1"/>
    </xf>
    <xf numFmtId="176" fontId="3" fillId="2" borderId="2" xfId="0" applyNumberFormat="1" applyFont="1" applyFill="1" applyBorder="1" applyAlignment="1" applyProtection="1">
      <alignment horizontal="center" vertical="center"/>
    </xf>
    <xf numFmtId="10" fontId="4" fillId="0" borderId="1" xfId="0" applyNumberFormat="1" applyFont="1" applyFill="1" applyBorder="1" applyAlignment="1">
      <alignment horizontal="center" vertical="center"/>
    </xf>
    <xf numFmtId="0" fontId="5" fillId="3" borderId="1" xfId="0" applyNumberFormat="1" applyFont="1" applyFill="1" applyBorder="1" applyAlignment="1" applyProtection="1">
      <alignment horizontal="center" vertical="center"/>
    </xf>
    <xf numFmtId="0" fontId="5" fillId="3" borderId="1" xfId="0" applyNumberFormat="1" applyFont="1" applyFill="1" applyBorder="1" applyAlignment="1" applyProtection="1">
      <alignment horizontal="left" vertical="center" wrapText="1"/>
    </xf>
    <xf numFmtId="177" fontId="5" fillId="3" borderId="1" xfId="0" applyNumberFormat="1" applyFont="1" applyFill="1" applyBorder="1" applyAlignment="1" applyProtection="1">
      <alignment horizontal="center" vertical="center"/>
    </xf>
    <xf numFmtId="176" fontId="5" fillId="3" borderId="1" xfId="0" applyNumberFormat="1" applyFont="1" applyFill="1" applyBorder="1" applyAlignment="1" applyProtection="1">
      <alignment horizontal="center" vertical="center"/>
    </xf>
    <xf numFmtId="177" fontId="5" fillId="3" borderId="1" xfId="0" applyNumberFormat="1" applyFont="1" applyFill="1" applyBorder="1" applyAlignment="1" applyProtection="1">
      <alignment horizontal="center" vertical="center" wrapText="1"/>
    </xf>
    <xf numFmtId="176" fontId="5" fillId="3" borderId="2" xfId="0" applyNumberFormat="1" applyFont="1" applyFill="1" applyBorder="1" applyAlignment="1" applyProtection="1">
      <alignment horizontal="center" vertical="center"/>
    </xf>
    <xf numFmtId="10" fontId="6" fillId="3" borderId="1" xfId="0" applyNumberFormat="1" applyFont="1" applyFill="1" applyBorder="1" applyAlignment="1">
      <alignment horizontal="center" vertical="center"/>
    </xf>
    <xf numFmtId="0" fontId="3" fillId="4" borderId="1" xfId="0" applyNumberFormat="1" applyFont="1" applyFill="1" applyBorder="1" applyAlignment="1" applyProtection="1">
      <alignment horizontal="center" vertical="center"/>
    </xf>
    <xf numFmtId="0" fontId="3" fillId="4" borderId="1" xfId="0" applyNumberFormat="1" applyFont="1" applyFill="1" applyBorder="1" applyAlignment="1" applyProtection="1">
      <alignment horizontal="left" vertical="center" wrapText="1"/>
    </xf>
    <xf numFmtId="177" fontId="3" fillId="4" borderId="1" xfId="0" applyNumberFormat="1" applyFont="1" applyFill="1" applyBorder="1" applyAlignment="1" applyProtection="1">
      <alignment horizontal="center" vertical="center"/>
    </xf>
    <xf numFmtId="176" fontId="3" fillId="4" borderId="1" xfId="0" applyNumberFormat="1" applyFont="1" applyFill="1" applyBorder="1" applyAlignment="1" applyProtection="1">
      <alignment horizontal="center" vertical="center"/>
    </xf>
    <xf numFmtId="177" fontId="3" fillId="4" borderId="1" xfId="0" applyNumberFormat="1" applyFont="1" applyFill="1" applyBorder="1" applyAlignment="1" applyProtection="1">
      <alignment horizontal="center" vertical="center" wrapText="1"/>
    </xf>
    <xf numFmtId="176" fontId="3" fillId="4" borderId="2" xfId="0" applyNumberFormat="1" applyFont="1" applyFill="1" applyBorder="1" applyAlignment="1" applyProtection="1">
      <alignment horizontal="center" vertical="center"/>
    </xf>
    <xf numFmtId="10" fontId="4" fillId="4" borderId="1" xfId="0" applyNumberFormat="1" applyFont="1" applyFill="1" applyBorder="1" applyAlignment="1">
      <alignment horizontal="center" vertical="center"/>
    </xf>
    <xf numFmtId="0" fontId="3" fillId="0" borderId="1"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left" vertical="center" wrapText="1"/>
    </xf>
    <xf numFmtId="177" fontId="3" fillId="0" borderId="1" xfId="0" applyNumberFormat="1" applyFont="1" applyFill="1" applyBorder="1" applyAlignment="1" applyProtection="1">
      <alignment horizontal="center" vertical="center"/>
    </xf>
    <xf numFmtId="176" fontId="3" fillId="0" borderId="1" xfId="0" applyNumberFormat="1" applyFont="1" applyFill="1" applyBorder="1" applyAlignment="1" applyProtection="1">
      <alignment horizontal="center" vertical="center"/>
    </xf>
    <xf numFmtId="177" fontId="3" fillId="0" borderId="1" xfId="0" applyNumberFormat="1" applyFont="1" applyFill="1" applyBorder="1" applyAlignment="1" applyProtection="1">
      <alignment horizontal="center" vertical="center" wrapText="1"/>
    </xf>
    <xf numFmtId="176" fontId="3" fillId="0" borderId="2" xfId="0" applyNumberFormat="1" applyFont="1" applyFill="1" applyBorder="1" applyAlignment="1" applyProtection="1">
      <alignment horizontal="center" vertical="center"/>
    </xf>
    <xf numFmtId="49" fontId="3" fillId="0" borderId="1" xfId="0" applyNumberFormat="1" applyFont="1" applyFill="1" applyBorder="1" applyAlignment="1" applyProtection="1">
      <alignment horizontal="center" vertical="center"/>
    </xf>
    <xf numFmtId="0" fontId="7" fillId="0" borderId="1" xfId="0" applyFont="1" applyFill="1" applyBorder="1" applyAlignment="1">
      <alignment horizontal="left" vertical="center" wrapText="1"/>
    </xf>
    <xf numFmtId="0" fontId="7" fillId="4" borderId="1" xfId="0" applyFont="1" applyFill="1" applyBorder="1" applyAlignment="1">
      <alignment horizontal="left" vertical="center" wrapText="1"/>
    </xf>
    <xf numFmtId="0" fontId="7" fillId="0" borderId="1" xfId="0" applyFont="1" applyFill="1" applyBorder="1" applyAlignment="1">
      <alignment horizontal="left" vertical="center"/>
    </xf>
    <xf numFmtId="0" fontId="7" fillId="4" borderId="1" xfId="0" applyFont="1" applyFill="1" applyBorder="1" applyAlignment="1">
      <alignment horizontal="left" vertical="center"/>
    </xf>
    <xf numFmtId="0" fontId="5" fillId="4" borderId="1" xfId="0" applyNumberFormat="1" applyFont="1" applyFill="1" applyBorder="1" applyAlignment="1" applyProtection="1">
      <alignment horizontal="center" vertical="center"/>
    </xf>
    <xf numFmtId="177" fontId="5" fillId="4" borderId="1" xfId="0" applyNumberFormat="1" applyFont="1" applyFill="1" applyBorder="1" applyAlignment="1" applyProtection="1">
      <alignment horizontal="center" vertical="center"/>
    </xf>
    <xf numFmtId="176" fontId="5" fillId="4" borderId="1" xfId="0" applyNumberFormat="1" applyFont="1" applyFill="1" applyBorder="1" applyAlignment="1" applyProtection="1">
      <alignment horizontal="center" vertical="center"/>
    </xf>
    <xf numFmtId="177" fontId="5" fillId="4" borderId="1" xfId="0" applyNumberFormat="1" applyFont="1" applyFill="1" applyBorder="1" applyAlignment="1" applyProtection="1">
      <alignment horizontal="center" vertical="center" wrapText="1"/>
    </xf>
    <xf numFmtId="176" fontId="5" fillId="4" borderId="2" xfId="0" applyNumberFormat="1" applyFont="1" applyFill="1" applyBorder="1" applyAlignment="1" applyProtection="1">
      <alignment horizontal="center" vertical="center"/>
    </xf>
    <xf numFmtId="10" fontId="6" fillId="4" borderId="1" xfId="0" applyNumberFormat="1" applyFont="1" applyFill="1" applyBorder="1" applyAlignment="1">
      <alignment horizontal="center" vertical="center"/>
    </xf>
    <xf numFmtId="0" fontId="3" fillId="0" borderId="1" xfId="0" applyFont="1" applyFill="1" applyBorder="1" applyAlignment="1">
      <alignment horizontal="left" vertical="center"/>
    </xf>
    <xf numFmtId="0" fontId="3" fillId="4" borderId="1" xfId="0" applyFont="1" applyFill="1" applyBorder="1" applyAlignment="1">
      <alignment horizontal="left" vertical="center"/>
    </xf>
    <xf numFmtId="178" fontId="5" fillId="3" borderId="1" xfId="0" applyNumberFormat="1" applyFont="1" applyFill="1" applyBorder="1" applyAlignment="1" applyProtection="1">
      <alignment horizontal="center" vertical="center" wrapText="1"/>
    </xf>
    <xf numFmtId="0" fontId="2" fillId="2" borderId="1" xfId="0" applyNumberFormat="1" applyFont="1" applyFill="1" applyBorder="1" applyAlignment="1" applyProtection="1">
      <alignment vertical="center" wrapText="1"/>
    </xf>
    <xf numFmtId="0" fontId="0" fillId="0" borderId="1" xfId="0" applyBorder="1">
      <alignment vertical="center"/>
    </xf>
    <xf numFmtId="0" fontId="5" fillId="4" borderId="1" xfId="0" applyNumberFormat="1" applyFont="1" applyFill="1" applyBorder="1" applyAlignment="1" applyProtection="1">
      <alignment horizontal="left" vertical="center" wrapText="1"/>
    </xf>
    <xf numFmtId="178" fontId="5" fillId="4" borderId="1" xfId="0" applyNumberFormat="1" applyFont="1" applyFill="1" applyBorder="1" applyAlignment="1" applyProtection="1">
      <alignment horizontal="center" vertical="center" wrapText="1"/>
    </xf>
    <xf numFmtId="178" fontId="3" fillId="0" borderId="1" xfId="0" applyNumberFormat="1" applyFont="1" applyFill="1" applyBorder="1" applyAlignment="1" applyProtection="1">
      <alignment horizontal="center" vertical="center" wrapText="1"/>
    </xf>
    <xf numFmtId="0" fontId="7" fillId="0" borderId="4" xfId="0" applyFont="1" applyFill="1" applyBorder="1" applyAlignment="1">
      <alignment horizontal="left" vertical="center"/>
    </xf>
    <xf numFmtId="0" fontId="7" fillId="0" borderId="4" xfId="0" applyFont="1" applyFill="1" applyBorder="1" applyAlignment="1">
      <alignment horizontal="left" vertical="center" wrapText="1"/>
    </xf>
    <xf numFmtId="0" fontId="3" fillId="0" borderId="1" xfId="0" applyFont="1" applyFill="1" applyBorder="1" applyAlignment="1">
      <alignment horizontal="left" vertical="center" wrapText="1"/>
    </xf>
    <xf numFmtId="0" fontId="5" fillId="4" borderId="1" xfId="0" applyNumberFormat="1" applyFont="1" applyFill="1" applyBorder="1" applyAlignment="1" applyProtection="1">
      <alignment horizontal="center" vertical="center" wrapText="1"/>
    </xf>
    <xf numFmtId="178" fontId="3" fillId="2" borderId="1" xfId="0" applyNumberFormat="1" applyFont="1" applyFill="1" applyBorder="1" applyAlignment="1" applyProtection="1">
      <alignment horizontal="center" vertical="center" wrapText="1"/>
    </xf>
    <xf numFmtId="0" fontId="8" fillId="0" borderId="1" xfId="0" applyFont="1" applyFill="1" applyBorder="1" applyAlignment="1">
      <alignment horizontal="left" vertical="center" wrapText="1"/>
    </xf>
    <xf numFmtId="0" fontId="5" fillId="3"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xf>
    <xf numFmtId="0" fontId="5" fillId="0" borderId="1" xfId="0" applyNumberFormat="1" applyFont="1" applyFill="1" applyBorder="1" applyAlignment="1" applyProtection="1">
      <alignment horizontal="left" vertical="center" wrapText="1"/>
    </xf>
    <xf numFmtId="177" fontId="5" fillId="0" borderId="1" xfId="0" applyNumberFormat="1" applyFont="1" applyFill="1" applyBorder="1" applyAlignment="1" applyProtection="1">
      <alignment horizontal="center" vertical="center"/>
    </xf>
    <xf numFmtId="176" fontId="5" fillId="0" borderId="1" xfId="0" applyNumberFormat="1" applyFont="1" applyFill="1" applyBorder="1" applyAlignment="1" applyProtection="1">
      <alignment horizontal="center" vertical="center"/>
    </xf>
    <xf numFmtId="178" fontId="5" fillId="0" borderId="1" xfId="0" applyNumberFormat="1" applyFont="1" applyFill="1" applyBorder="1" applyAlignment="1" applyProtection="1">
      <alignment horizontal="center" vertical="center" wrapText="1"/>
    </xf>
    <xf numFmtId="176" fontId="5" fillId="0" borderId="2" xfId="0" applyNumberFormat="1" applyFont="1" applyFill="1" applyBorder="1" applyAlignment="1" applyProtection="1">
      <alignment horizontal="center" vertical="center"/>
    </xf>
    <xf numFmtId="10" fontId="6" fillId="0" borderId="1" xfId="0" applyNumberFormat="1" applyFont="1" applyFill="1" applyBorder="1" applyAlignment="1">
      <alignment horizontal="center" vertical="center"/>
    </xf>
    <xf numFmtId="0" fontId="3" fillId="2" borderId="1" xfId="0" applyNumberFormat="1" applyFont="1" applyFill="1" applyBorder="1" applyAlignment="1" applyProtection="1">
      <alignment vertical="center"/>
    </xf>
    <xf numFmtId="176" fontId="3" fillId="2" borderId="1" xfId="0" applyNumberFormat="1" applyFont="1" applyFill="1" applyBorder="1" applyAlignment="1" applyProtection="1">
      <alignment vertical="center"/>
    </xf>
    <xf numFmtId="0" fontId="3" fillId="2" borderId="1"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vertical="center"/>
    </xf>
    <xf numFmtId="0" fontId="10" fillId="0" borderId="0" xfId="0" applyNumberFormat="1" applyFont="1" applyFill="1" applyBorder="1" applyAlignment="1" applyProtection="1">
      <alignment vertical="center"/>
    </xf>
    <xf numFmtId="0" fontId="11" fillId="0" borderId="0" xfId="0" applyNumberFormat="1" applyFont="1" applyFill="1" applyBorder="1" applyAlignment="1" applyProtection="1">
      <alignment vertical="center"/>
    </xf>
    <xf numFmtId="0" fontId="3" fillId="0" borderId="0" xfId="0" applyNumberFormat="1" applyFont="1" applyFill="1" applyBorder="1" applyAlignment="1" applyProtection="1">
      <alignment horizontal="left" vertical="center"/>
    </xf>
    <xf numFmtId="0" fontId="12" fillId="0" borderId="0" xfId="0" applyNumberFormat="1" applyFont="1" applyFill="1" applyAlignment="1" applyProtection="1">
      <alignment horizontal="center" vertical="center"/>
    </xf>
    <xf numFmtId="0" fontId="2" fillId="0" borderId="1" xfId="0" applyNumberFormat="1" applyFont="1" applyFill="1" applyBorder="1" applyAlignment="1" applyProtection="1">
      <alignment horizontal="center" vertical="center" wrapText="1"/>
    </xf>
    <xf numFmtId="176" fontId="2" fillId="0" borderId="2" xfId="0" applyNumberFormat="1" applyFont="1" applyFill="1" applyBorder="1" applyAlignment="1" applyProtection="1">
      <alignment horizontal="center" vertical="center" wrapText="1"/>
    </xf>
    <xf numFmtId="176" fontId="2" fillId="0" borderId="3" xfId="0" applyNumberFormat="1" applyFont="1" applyFill="1" applyBorder="1" applyAlignment="1" applyProtection="1">
      <alignment horizontal="center" vertical="center" wrapText="1"/>
    </xf>
    <xf numFmtId="176" fontId="2" fillId="0" borderId="1" xfId="0" applyNumberFormat="1" applyFont="1" applyFill="1" applyBorder="1" applyAlignment="1" applyProtection="1">
      <alignment horizontal="center" vertical="center" wrapText="1"/>
    </xf>
    <xf numFmtId="10" fontId="2" fillId="0" borderId="1"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wrapText="1"/>
    </xf>
    <xf numFmtId="0" fontId="13" fillId="0" borderId="1" xfId="0" applyFont="1" applyFill="1" applyBorder="1" applyAlignment="1">
      <alignment horizontal="center" vertical="center" wrapText="1"/>
    </xf>
    <xf numFmtId="177" fontId="3" fillId="0" borderId="4" xfId="0" applyNumberFormat="1" applyFont="1" applyFill="1" applyBorder="1" applyAlignment="1" applyProtection="1">
      <alignment horizontal="center" vertical="center"/>
    </xf>
    <xf numFmtId="0" fontId="5" fillId="0" borderId="1" xfId="0" applyFont="1" applyFill="1" applyBorder="1" applyAlignment="1">
      <alignment horizontal="center" vertical="center" wrapText="1"/>
    </xf>
    <xf numFmtId="10" fontId="6" fillId="0" borderId="4" xfId="11" applyNumberFormat="1" applyFont="1" applyFill="1" applyBorder="1" applyAlignment="1">
      <alignment horizontal="center" vertical="center"/>
    </xf>
    <xf numFmtId="0" fontId="3" fillId="0" borderId="1" xfId="0" applyNumberFormat="1" applyFont="1" applyFill="1" applyBorder="1" applyAlignment="1" applyProtection="1">
      <alignment vertical="center"/>
    </xf>
    <xf numFmtId="0" fontId="3" fillId="0" borderId="1" xfId="0" applyNumberFormat="1" applyFont="1" applyFill="1" applyBorder="1" applyAlignment="1" applyProtection="1">
      <alignment vertical="center" wrapText="1"/>
    </xf>
    <xf numFmtId="0" fontId="14" fillId="0" borderId="1" xfId="0" applyFont="1" applyFill="1" applyBorder="1" applyAlignment="1">
      <alignment horizontal="center" vertical="center"/>
    </xf>
    <xf numFmtId="0" fontId="3" fillId="0" borderId="1" xfId="0" applyFont="1" applyFill="1" applyBorder="1" applyAlignment="1">
      <alignment horizontal="center" vertical="center"/>
    </xf>
    <xf numFmtId="10" fontId="3" fillId="0" borderId="1" xfId="0" applyNumberFormat="1" applyFont="1" applyFill="1" applyBorder="1" applyAlignment="1" applyProtection="1">
      <alignment vertical="center" wrapText="1"/>
    </xf>
    <xf numFmtId="0" fontId="15" fillId="0" borderId="1" xfId="0" applyFont="1" applyFill="1" applyBorder="1" applyAlignment="1">
      <alignment vertical="center"/>
    </xf>
    <xf numFmtId="0" fontId="7" fillId="0" borderId="1" xfId="0" applyFont="1" applyFill="1" applyBorder="1" applyAlignment="1">
      <alignment vertical="center"/>
    </xf>
    <xf numFmtId="0" fontId="15" fillId="0" borderId="1" xfId="0" applyFont="1" applyFill="1" applyBorder="1">
      <alignment vertical="center"/>
    </xf>
    <xf numFmtId="0" fontId="7" fillId="0" borderId="1" xfId="0" applyFont="1" applyFill="1" applyBorder="1">
      <alignment vertical="center"/>
    </xf>
    <xf numFmtId="0" fontId="15"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16" fillId="0" borderId="0" xfId="0" applyFont="1" applyFill="1" applyAlignment="1">
      <alignment horizontal="center" vertical="center" wrapText="1"/>
    </xf>
    <xf numFmtId="0" fontId="17" fillId="0" borderId="0" xfId="0" applyFont="1" applyFill="1" applyAlignment="1">
      <alignment horizontal="center" vertical="center" wrapText="1"/>
    </xf>
    <xf numFmtId="0" fontId="18" fillId="0" borderId="0" xfId="0" applyFont="1" applyFill="1" applyAlignment="1">
      <alignment horizontal="center" vertical="center" wrapText="1"/>
    </xf>
    <xf numFmtId="0" fontId="19" fillId="0" borderId="0" xfId="0" applyFont="1" applyFill="1" applyAlignment="1">
      <alignment horizontal="center" vertical="center" wrapText="1"/>
    </xf>
    <xf numFmtId="0" fontId="11" fillId="0" borderId="0" xfId="0" applyFont="1" applyFill="1">
      <alignment vertical="center"/>
    </xf>
    <xf numFmtId="0" fontId="20" fillId="0" borderId="0" xfId="0" applyFont="1" applyFill="1" applyAlignment="1">
      <alignment vertical="center"/>
    </xf>
    <xf numFmtId="0" fontId="21" fillId="0" borderId="0" xfId="0" applyFont="1" applyFill="1" applyBorder="1" applyAlignment="1">
      <alignment vertical="center"/>
    </xf>
    <xf numFmtId="0" fontId="22" fillId="0" borderId="0" xfId="0" applyFont="1" applyFill="1" applyAlignment="1">
      <alignment vertical="center"/>
    </xf>
    <xf numFmtId="0" fontId="23" fillId="0" borderId="0" xfId="0" applyFont="1" applyFill="1" applyBorder="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Fill="1" applyBorder="1" applyAlignment="1">
      <alignment vertical="center"/>
    </xf>
    <xf numFmtId="0" fontId="23" fillId="0" borderId="0" xfId="0" applyFont="1" applyFill="1" applyAlignment="1">
      <alignment vertical="center"/>
    </xf>
    <xf numFmtId="0" fontId="22" fillId="0" borderId="0" xfId="0" applyFont="1" applyFill="1" applyBorder="1" applyAlignment="1">
      <alignment vertical="center"/>
    </xf>
    <xf numFmtId="0" fontId="22" fillId="0" borderId="0" xfId="0" applyFont="1" applyFill="1" applyAlignment="1">
      <alignment horizontal="center" vertical="center"/>
    </xf>
    <xf numFmtId="0" fontId="19" fillId="0" borderId="0" xfId="0" applyFont="1" applyFill="1">
      <alignment vertical="center"/>
    </xf>
    <xf numFmtId="0" fontId="23" fillId="0" borderId="0" xfId="0" applyFont="1" applyFill="1" applyBorder="1" applyAlignment="1">
      <alignment horizontal="center" vertical="center"/>
    </xf>
    <xf numFmtId="0" fontId="22" fillId="0" borderId="0" xfId="0" applyFont="1" applyFill="1">
      <alignment vertical="center"/>
    </xf>
    <xf numFmtId="0" fontId="20" fillId="0" borderId="0" xfId="0" applyFont="1" applyFill="1" applyAlignment="1">
      <alignment vertical="center" wrapText="1"/>
    </xf>
    <xf numFmtId="0" fontId="10" fillId="0" borderId="0" xfId="0" applyFont="1" applyFill="1" applyAlignment="1">
      <alignment vertical="center"/>
    </xf>
    <xf numFmtId="0" fontId="20" fillId="0" borderId="0" xfId="0" applyFont="1" applyFill="1">
      <alignment vertical="center"/>
    </xf>
    <xf numFmtId="0" fontId="20" fillId="0" borderId="0" xfId="0" applyFont="1" applyFill="1" applyAlignment="1">
      <alignment horizontal="center" vertical="center"/>
    </xf>
    <xf numFmtId="0" fontId="20" fillId="0" borderId="0" xfId="0" applyFont="1" applyFill="1" applyAlignment="1">
      <alignment horizontal="center" vertical="center" wrapText="1"/>
    </xf>
    <xf numFmtId="0" fontId="20" fillId="0" borderId="0" xfId="0" applyNumberFormat="1" applyFont="1" applyFill="1" applyAlignment="1">
      <alignment horizontal="center" vertical="center"/>
    </xf>
    <xf numFmtId="0" fontId="24" fillId="0" borderId="0" xfId="0" applyFont="1" applyFill="1" applyAlignment="1">
      <alignment horizontal="center" vertical="center" wrapText="1"/>
    </xf>
    <xf numFmtId="0" fontId="24" fillId="0" borderId="0" xfId="0" applyNumberFormat="1" applyFont="1" applyFill="1" applyAlignment="1">
      <alignment horizontal="center" vertical="center" wrapText="1"/>
    </xf>
    <xf numFmtId="0" fontId="24" fillId="0" borderId="0" xfId="0" applyFont="1" applyFill="1" applyAlignment="1">
      <alignment horizontal="left" vertical="center" wrapText="1"/>
    </xf>
    <xf numFmtId="0" fontId="25" fillId="0" borderId="0" xfId="0" applyFont="1" applyFill="1" applyAlignment="1">
      <alignment horizontal="center" vertical="center" wrapText="1"/>
    </xf>
    <xf numFmtId="0" fontId="25" fillId="0" borderId="0" xfId="0" applyNumberFormat="1" applyFont="1" applyFill="1" applyAlignment="1">
      <alignment horizontal="center" vertical="center" wrapText="1"/>
    </xf>
    <xf numFmtId="0" fontId="18" fillId="0" borderId="1" xfId="0" applyFont="1" applyFill="1" applyBorder="1" applyAlignment="1">
      <alignment horizontal="center" vertical="center" wrapText="1"/>
    </xf>
    <xf numFmtId="0" fontId="18" fillId="0" borderId="1" xfId="0"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0" fontId="26" fillId="0" borderId="1" xfId="0" applyNumberFormat="1" applyFont="1" applyFill="1" applyBorder="1" applyAlignment="1" applyProtection="1">
      <alignment horizontal="center" vertical="center"/>
    </xf>
    <xf numFmtId="0" fontId="26" fillId="0" borderId="1" xfId="0" applyNumberFormat="1" applyFont="1" applyFill="1" applyBorder="1" applyAlignment="1" applyProtection="1">
      <alignment horizontal="justify" vertical="center" wrapText="1"/>
    </xf>
    <xf numFmtId="0" fontId="27" fillId="0" borderId="1" xfId="0" applyNumberFormat="1" applyFont="1" applyFill="1" applyBorder="1" applyAlignment="1" applyProtection="1">
      <alignment horizontal="center" vertical="center"/>
    </xf>
    <xf numFmtId="0" fontId="28" fillId="0" borderId="1" xfId="0" applyNumberFormat="1" applyFont="1" applyFill="1" applyBorder="1" applyAlignment="1" applyProtection="1">
      <alignment horizontal="center" vertical="center" wrapText="1"/>
    </xf>
    <xf numFmtId="0" fontId="28" fillId="0" borderId="1" xfId="0" applyNumberFormat="1" applyFont="1" applyFill="1" applyBorder="1" applyAlignment="1" applyProtection="1">
      <alignment horizontal="justify" vertical="center" wrapText="1"/>
    </xf>
    <xf numFmtId="0" fontId="28" fillId="0" borderId="1" xfId="0" applyNumberFormat="1" applyFont="1" applyFill="1" applyBorder="1" applyAlignment="1" applyProtection="1">
      <alignment horizontal="left" vertical="center" wrapText="1"/>
    </xf>
    <xf numFmtId="0" fontId="28" fillId="0" borderId="1" xfId="0" applyFont="1" applyFill="1" applyBorder="1" applyAlignment="1">
      <alignment horizontal="center" vertical="center" wrapText="1"/>
    </xf>
    <xf numFmtId="0" fontId="28" fillId="0" borderId="1" xfId="0" applyFont="1" applyFill="1" applyBorder="1" applyAlignment="1">
      <alignment vertical="center" wrapText="1"/>
    </xf>
    <xf numFmtId="0" fontId="22" fillId="0" borderId="1" xfId="0" applyNumberFormat="1" applyFont="1" applyFill="1" applyBorder="1" applyAlignment="1" applyProtection="1">
      <alignment horizontal="center" vertical="center"/>
    </xf>
    <xf numFmtId="0" fontId="22" fillId="0" borderId="1" xfId="0" applyNumberFormat="1" applyFont="1" applyFill="1" applyBorder="1" applyAlignment="1" applyProtection="1">
      <alignment vertical="center" wrapText="1"/>
    </xf>
    <xf numFmtId="0" fontId="22" fillId="0" borderId="1" xfId="0" applyNumberFormat="1" applyFont="1" applyFill="1" applyBorder="1" applyAlignment="1" applyProtection="1">
      <alignment horizontal="center" vertical="center" wrapText="1"/>
    </xf>
    <xf numFmtId="0" fontId="28" fillId="0" borderId="1" xfId="0" applyNumberFormat="1" applyFont="1" applyFill="1" applyBorder="1" applyAlignment="1">
      <alignment vertical="center" wrapText="1"/>
    </xf>
    <xf numFmtId="0" fontId="28" fillId="0" borderId="1" xfId="0" applyNumberFormat="1" applyFont="1" applyFill="1" applyBorder="1" applyAlignment="1">
      <alignment horizontal="center" vertical="center" wrapText="1"/>
    </xf>
    <xf numFmtId="0" fontId="19" fillId="0" borderId="1" xfId="0" applyNumberFormat="1" applyFont="1" applyFill="1" applyBorder="1" applyAlignment="1" applyProtection="1">
      <alignment horizontal="justify" vertical="center" wrapText="1"/>
    </xf>
    <xf numFmtId="0" fontId="29" fillId="0" borderId="0" xfId="0" applyFont="1" applyFill="1" applyAlignment="1">
      <alignment horizontal="left" vertical="center" wrapText="1"/>
    </xf>
    <xf numFmtId="0" fontId="29" fillId="0" borderId="0" xfId="0" applyFont="1" applyFill="1" applyAlignment="1">
      <alignment horizontal="center" vertical="center" wrapText="1"/>
    </xf>
    <xf numFmtId="0" fontId="18" fillId="0" borderId="4"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26" fillId="0" borderId="1" xfId="0" applyFont="1" applyFill="1" applyBorder="1" applyAlignment="1">
      <alignment horizontal="center" vertical="center"/>
    </xf>
    <xf numFmtId="0" fontId="30" fillId="0" borderId="1" xfId="0" applyFont="1" applyFill="1" applyBorder="1" applyAlignment="1">
      <alignment vertical="center"/>
    </xf>
    <xf numFmtId="0" fontId="30" fillId="0" borderId="1" xfId="0" applyFont="1" applyFill="1" applyBorder="1" applyAlignment="1">
      <alignment horizontal="center" vertical="center"/>
    </xf>
    <xf numFmtId="0" fontId="22" fillId="0" borderId="1" xfId="0" applyFont="1" applyFill="1" applyBorder="1" applyAlignment="1">
      <alignment vertical="center"/>
    </xf>
    <xf numFmtId="0" fontId="22" fillId="0" borderId="1" xfId="0" applyNumberFormat="1" applyFont="1" applyFill="1" applyBorder="1" applyAlignment="1">
      <alignment vertical="center"/>
    </xf>
    <xf numFmtId="0" fontId="22" fillId="0" borderId="1" xfId="0" applyFont="1" applyFill="1" applyBorder="1" applyAlignment="1">
      <alignment horizontal="center" vertical="center"/>
    </xf>
    <xf numFmtId="0" fontId="28" fillId="0" borderId="1" xfId="0" applyNumberFormat="1" applyFont="1" applyFill="1" applyBorder="1" applyAlignment="1">
      <alignment horizontal="justify" vertical="center" wrapText="1"/>
    </xf>
    <xf numFmtId="0" fontId="28" fillId="0" borderId="1" xfId="0" applyNumberFormat="1" applyFont="1" applyFill="1" applyBorder="1" applyAlignment="1">
      <alignment horizontal="left" vertical="center" wrapText="1"/>
    </xf>
    <xf numFmtId="0" fontId="28"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22" fillId="0" borderId="1" xfId="0" applyNumberFormat="1" applyFont="1" applyFill="1" applyBorder="1" applyAlignment="1" applyProtection="1">
      <alignment horizontal="left" vertical="center" wrapText="1"/>
    </xf>
    <xf numFmtId="0" fontId="28" fillId="0" borderId="1" xfId="0" applyFont="1" applyFill="1" applyBorder="1" applyAlignment="1">
      <alignment horizontal="justify" vertical="center" wrapText="1"/>
    </xf>
    <xf numFmtId="0" fontId="18" fillId="0" borderId="2" xfId="0" applyNumberFormat="1" applyFont="1" applyFill="1" applyBorder="1" applyAlignment="1">
      <alignment horizontal="center" vertical="center" wrapText="1"/>
    </xf>
    <xf numFmtId="0" fontId="18" fillId="0" borderId="7" xfId="0" applyNumberFormat="1" applyFont="1" applyFill="1" applyBorder="1" applyAlignment="1">
      <alignment horizontal="center" vertical="center" wrapText="1"/>
    </xf>
    <xf numFmtId="0" fontId="22" fillId="0" borderId="1" xfId="0" applyNumberFormat="1" applyFont="1" applyFill="1" applyBorder="1" applyAlignment="1">
      <alignment horizontal="center" vertical="center" shrinkToFit="1"/>
    </xf>
    <xf numFmtId="179" fontId="28" fillId="0" borderId="1" xfId="0" applyNumberFormat="1" applyFont="1" applyFill="1" applyBorder="1" applyAlignment="1" applyProtection="1">
      <alignment vertical="center" wrapText="1" shrinkToFit="1"/>
    </xf>
    <xf numFmtId="0" fontId="28" fillId="0" borderId="1" xfId="0" applyNumberFormat="1" applyFont="1" applyFill="1" applyBorder="1" applyAlignment="1">
      <alignment horizontal="center" vertical="center" shrinkToFit="1"/>
    </xf>
    <xf numFmtId="0" fontId="16" fillId="0" borderId="1" xfId="0" applyNumberFormat="1" applyFont="1" applyFill="1" applyBorder="1" applyAlignment="1">
      <alignment horizontal="center" vertical="center" shrinkToFit="1"/>
    </xf>
    <xf numFmtId="0" fontId="30" fillId="0" borderId="1" xfId="0" applyFont="1" applyFill="1" applyBorder="1" applyAlignment="1">
      <alignment horizontal="center" vertical="center" shrinkToFit="1"/>
    </xf>
    <xf numFmtId="0" fontId="28" fillId="0" borderId="1" xfId="0" applyNumberFormat="1" applyFont="1" applyFill="1" applyBorder="1" applyAlignment="1">
      <alignment vertical="center" shrinkToFit="1"/>
    </xf>
    <xf numFmtId="0" fontId="16" fillId="0" borderId="0" xfId="0" applyNumberFormat="1" applyFont="1" applyFill="1" applyAlignment="1">
      <alignment horizontal="center" vertical="center" shrinkToFit="1"/>
    </xf>
    <xf numFmtId="0" fontId="18" fillId="0" borderId="3" xfId="0" applyNumberFormat="1"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1" xfId="0" applyFont="1" applyFill="1" applyBorder="1" applyAlignment="1">
      <alignment vertical="center" wrapText="1"/>
    </xf>
    <xf numFmtId="0" fontId="22" fillId="0" borderId="1" xfId="0" applyNumberFormat="1" applyFont="1" applyFill="1" applyBorder="1" applyAlignment="1">
      <alignment horizontal="center" vertical="center"/>
    </xf>
    <xf numFmtId="0" fontId="16" fillId="0" borderId="0" xfId="0" applyFont="1" applyFill="1" applyAlignment="1">
      <alignment horizontal="justify" vertical="center" wrapText="1"/>
    </xf>
    <xf numFmtId="0" fontId="22" fillId="0" borderId="1" xfId="0" applyFont="1" applyFill="1" applyBorder="1" applyAlignment="1">
      <alignment vertical="center" wrapText="1"/>
    </xf>
    <xf numFmtId="0" fontId="22" fillId="0" borderId="1" xfId="0" applyNumberFormat="1" applyFont="1" applyFill="1" applyBorder="1" applyAlignment="1">
      <alignment vertical="center" wrapText="1"/>
    </xf>
    <xf numFmtId="49" fontId="28" fillId="0" borderId="1" xfId="0" applyNumberFormat="1" applyFont="1" applyFill="1" applyBorder="1" applyAlignment="1">
      <alignment horizontal="justify" vertical="center" wrapText="1"/>
    </xf>
    <xf numFmtId="0" fontId="22" fillId="0" borderId="1" xfId="0" applyNumberFormat="1" applyFont="1" applyFill="1" applyBorder="1" applyAlignment="1">
      <alignment horizontal="justify" vertical="center" wrapText="1"/>
    </xf>
    <xf numFmtId="0" fontId="22" fillId="0" borderId="1" xfId="0" applyNumberFormat="1" applyFont="1" applyFill="1" applyBorder="1" applyAlignment="1">
      <alignment horizontal="left" vertical="center" wrapText="1"/>
    </xf>
    <xf numFmtId="0" fontId="28" fillId="0" borderId="1" xfId="40" applyNumberFormat="1" applyFont="1" applyFill="1" applyBorder="1" applyAlignment="1" applyProtection="1">
      <alignment horizontal="justify" vertical="center" wrapText="1"/>
    </xf>
    <xf numFmtId="0" fontId="31" fillId="0" borderId="1" xfId="0" applyFont="1" applyFill="1" applyBorder="1" applyAlignment="1">
      <alignment horizontal="center" vertical="center" wrapText="1"/>
    </xf>
    <xf numFmtId="31" fontId="31" fillId="0" borderId="1" xfId="0" applyNumberFormat="1" applyFont="1" applyFill="1" applyBorder="1" applyAlignment="1">
      <alignment horizontal="center" vertical="center" wrapText="1" shrinkToFit="1"/>
    </xf>
    <xf numFmtId="180" fontId="28" fillId="0" borderId="1" xfId="0" applyNumberFormat="1" applyFont="1" applyFill="1" applyBorder="1" applyAlignment="1">
      <alignment horizontal="center" vertical="center" wrapText="1" shrinkToFit="1"/>
    </xf>
    <xf numFmtId="0" fontId="26" fillId="0" borderId="1" xfId="0" applyNumberFormat="1" applyFont="1" applyFill="1" applyBorder="1" applyAlignment="1" applyProtection="1">
      <alignment horizontal="center" vertical="center" wrapText="1"/>
    </xf>
    <xf numFmtId="49" fontId="28" fillId="0" borderId="1"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left" vertical="center" wrapText="1"/>
    </xf>
    <xf numFmtId="0" fontId="30" fillId="0" borderId="1" xfId="0" applyFont="1" applyFill="1" applyBorder="1">
      <alignment vertical="center"/>
    </xf>
    <xf numFmtId="0" fontId="28" fillId="0" borderId="4" xfId="0" applyFont="1" applyFill="1" applyBorder="1" applyAlignment="1">
      <alignment horizontal="center" vertical="center" wrapText="1"/>
    </xf>
    <xf numFmtId="0" fontId="28" fillId="0" borderId="4" xfId="0" applyNumberFormat="1" applyFont="1" applyFill="1" applyBorder="1" applyAlignment="1">
      <alignment horizontal="center" vertical="center" wrapText="1"/>
    </xf>
    <xf numFmtId="0" fontId="30" fillId="0" borderId="1" xfId="0" applyNumberFormat="1" applyFont="1" applyFill="1" applyBorder="1" applyAlignment="1">
      <alignment horizontal="center" vertical="center" shrinkToFit="1"/>
    </xf>
    <xf numFmtId="0" fontId="28" fillId="0" borderId="1" xfId="0" applyFont="1" applyFill="1" applyBorder="1" applyAlignment="1" applyProtection="1">
      <alignment horizontal="justify" vertical="center" wrapText="1"/>
    </xf>
    <xf numFmtId="0" fontId="22" fillId="0" borderId="1" xfId="0" applyFont="1" applyFill="1" applyBorder="1" applyAlignment="1">
      <alignment horizontal="center" vertical="center" wrapText="1"/>
    </xf>
    <xf numFmtId="181" fontId="22" fillId="0" borderId="1" xfId="0" applyNumberFormat="1" applyFont="1" applyFill="1" applyBorder="1" applyAlignment="1">
      <alignment horizontal="left" vertical="center" wrapText="1"/>
    </xf>
    <xf numFmtId="0" fontId="22" fillId="0" borderId="1" xfId="0" applyFont="1" applyFill="1" applyBorder="1" applyAlignment="1">
      <alignment horizontal="left" vertical="center" wrapText="1"/>
    </xf>
    <xf numFmtId="0" fontId="28" fillId="0" borderId="4" xfId="0" applyNumberFormat="1" applyFont="1" applyFill="1" applyBorder="1" applyAlignment="1">
      <alignment horizontal="justify" vertical="center" wrapText="1"/>
    </xf>
    <xf numFmtId="0" fontId="28" fillId="0" borderId="4" xfId="0" applyFont="1" applyFill="1" applyBorder="1" applyAlignment="1">
      <alignment horizontal="justify" vertical="center" wrapText="1"/>
    </xf>
    <xf numFmtId="0" fontId="22" fillId="0" borderId="1" xfId="40" applyNumberFormat="1" applyFont="1" applyFill="1" applyBorder="1" applyAlignment="1" applyProtection="1">
      <alignment horizontal="justify" vertical="center" wrapText="1"/>
    </xf>
    <xf numFmtId="0" fontId="28" fillId="0" borderId="3" xfId="0" applyFont="1" applyFill="1" applyBorder="1" applyAlignment="1">
      <alignment horizontal="center" vertical="center" wrapText="1"/>
    </xf>
    <xf numFmtId="0" fontId="28" fillId="0" borderId="1" xfId="52" applyFont="1" applyFill="1" applyBorder="1" applyAlignment="1">
      <alignment horizontal="left" vertical="center" wrapText="1"/>
    </xf>
    <xf numFmtId="0" fontId="28" fillId="0" borderId="1" xfId="52" applyFont="1" applyFill="1" applyBorder="1" applyAlignment="1">
      <alignment horizontal="center" vertical="center" wrapText="1"/>
    </xf>
    <xf numFmtId="0" fontId="28" fillId="0" borderId="1" xfId="52" applyFont="1" applyFill="1" applyBorder="1" applyAlignment="1">
      <alignment horizontal="justify"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5" xfId="50"/>
    <cellStyle name="常规 2" xfId="51"/>
    <cellStyle name="常规_Sheet1"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Q156"/>
  <sheetViews>
    <sheetView showZeros="0" tabSelected="1" view="pageBreakPreview" zoomScale="40" zoomScaleNormal="100" workbookViewId="0">
      <pane xSplit="15" ySplit="9" topLeftCell="T120" activePane="bottomRight" state="frozen"/>
      <selection/>
      <selection pane="topRight"/>
      <selection pane="bottomLeft"/>
      <selection pane="bottomRight" activeCell="A2" sqref="A2:AN2"/>
    </sheetView>
  </sheetViews>
  <sheetFormatPr defaultColWidth="8.89166666666667" defaultRowHeight="13.5"/>
  <cols>
    <col min="1" max="1" width="10.2333333333333" style="121" customWidth="1"/>
    <col min="2" max="2" width="12.7333333333333" style="122" customWidth="1"/>
    <col min="3" max="3" width="11.8083333333333" style="123" customWidth="1"/>
    <col min="4" max="4" width="21.0333333333333" style="120" customWidth="1"/>
    <col min="5" max="6" width="19.1666666666667" style="120" customWidth="1"/>
    <col min="7" max="7" width="12.7416666666667" style="121" customWidth="1"/>
    <col min="8" max="8" width="35.3166666666667" style="118" customWidth="1"/>
    <col min="9" max="9" width="18.3333333333333" style="118" customWidth="1"/>
    <col min="10" max="10" width="171.666666666667" style="120" customWidth="1"/>
    <col min="11" max="11" width="14.7333333333333" style="121" customWidth="1"/>
    <col min="12" max="13" width="14.3583333333333" style="121" customWidth="1"/>
    <col min="14" max="15" width="28.8916666666667" style="121" customWidth="1"/>
    <col min="16" max="16" width="19.1666666666667" style="121" customWidth="1"/>
    <col min="17" max="19" width="15" style="121" customWidth="1"/>
    <col min="20" max="21" width="12.0583333333333" style="121" customWidth="1"/>
    <col min="22" max="24" width="14.75" style="121" customWidth="1"/>
    <col min="25" max="26" width="18.175" style="121" customWidth="1"/>
    <col min="27" max="29" width="12.7" style="121" customWidth="1"/>
    <col min="30" max="31" width="10.9083333333333" style="121" customWidth="1"/>
    <col min="32" max="32" width="11.5833333333333" style="121" customWidth="1"/>
    <col min="33" max="33" width="12.4916666666667" style="121" customWidth="1"/>
    <col min="34" max="34" width="9.64166666666667" style="121" customWidth="1"/>
    <col min="35" max="35" width="10.675" style="120" customWidth="1"/>
    <col min="36" max="36" width="15" style="120" customWidth="1"/>
    <col min="37" max="37" width="13.1666666666667" style="120" customWidth="1"/>
    <col min="38" max="38" width="13.1833333333333" style="120" customWidth="1"/>
    <col min="39" max="40" width="73.6083333333333" style="120" customWidth="1"/>
    <col min="41" max="42" width="27.7666666666667" style="120" customWidth="1"/>
    <col min="43" max="43" width="15.6416666666667" style="120" customWidth="1"/>
    <col min="44" max="16384" width="8.89166666666667" style="120"/>
  </cols>
  <sheetData>
    <row r="1" s="100" customFormat="1" ht="39" customHeight="1" spans="1:43">
      <c r="A1" s="124" t="s">
        <v>0</v>
      </c>
      <c r="B1" s="124"/>
      <c r="C1" s="125"/>
      <c r="D1" s="126"/>
      <c r="E1" s="126"/>
      <c r="F1" s="126"/>
      <c r="J1" s="146"/>
      <c r="K1" s="147"/>
      <c r="Q1" s="100">
        <f>34244-Q6</f>
        <v>0</v>
      </c>
      <c r="R1" s="100">
        <f>4424-R6</f>
        <v>0</v>
      </c>
      <c r="T1" s="100">
        <f>2598-T6</f>
        <v>0</v>
      </c>
      <c r="U1" s="100">
        <f>610-U6</f>
        <v>0</v>
      </c>
      <c r="V1" s="100">
        <f>2106-V6</f>
        <v>0</v>
      </c>
      <c r="W1" s="100">
        <f>339-W6</f>
        <v>0</v>
      </c>
      <c r="Y1" s="100">
        <f>69-Y6</f>
        <v>0</v>
      </c>
      <c r="AA1" s="100">
        <f>7924-AA6</f>
        <v>0</v>
      </c>
      <c r="AB1" s="171">
        <f>5356-AB6</f>
        <v>0</v>
      </c>
      <c r="AM1" s="178"/>
      <c r="AN1" s="178"/>
      <c r="AO1" s="178"/>
      <c r="AP1" s="178"/>
      <c r="AQ1" s="178"/>
    </row>
    <row r="2" s="101" customFormat="1" ht="63" customHeight="1" spans="1:43">
      <c r="A2" s="127" t="s">
        <v>1</v>
      </c>
      <c r="B2" s="127"/>
      <c r="C2" s="128"/>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127"/>
      <c r="AJ2" s="127"/>
      <c r="AK2" s="127"/>
      <c r="AL2" s="127"/>
      <c r="AM2" s="127"/>
      <c r="AN2" s="127"/>
      <c r="AO2" s="127"/>
      <c r="AP2" s="127"/>
      <c r="AQ2" s="127"/>
    </row>
    <row r="3" s="102" customFormat="1" ht="70" customHeight="1" spans="1:43">
      <c r="A3" s="129" t="s">
        <v>2</v>
      </c>
      <c r="B3" s="129" t="s">
        <v>3</v>
      </c>
      <c r="C3" s="130" t="s">
        <v>4</v>
      </c>
      <c r="D3" s="129" t="s">
        <v>5</v>
      </c>
      <c r="E3" s="129" t="s">
        <v>6</v>
      </c>
      <c r="F3" s="129" t="s">
        <v>7</v>
      </c>
      <c r="G3" s="129" t="s">
        <v>8</v>
      </c>
      <c r="H3" s="129" t="s">
        <v>9</v>
      </c>
      <c r="I3" s="129" t="s">
        <v>10</v>
      </c>
      <c r="J3" s="129" t="s">
        <v>11</v>
      </c>
      <c r="K3" s="129" t="s">
        <v>12</v>
      </c>
      <c r="L3" s="129" t="s">
        <v>13</v>
      </c>
      <c r="M3" s="129"/>
      <c r="N3" s="129" t="s">
        <v>14</v>
      </c>
      <c r="O3" s="148" t="s">
        <v>15</v>
      </c>
      <c r="P3" s="130" t="s">
        <v>16</v>
      </c>
      <c r="Q3" s="130"/>
      <c r="R3" s="130"/>
      <c r="S3" s="130"/>
      <c r="T3" s="130"/>
      <c r="U3" s="130"/>
      <c r="V3" s="130"/>
      <c r="W3" s="130"/>
      <c r="X3" s="130"/>
      <c r="Y3" s="130"/>
      <c r="Z3" s="130"/>
      <c r="AA3" s="130"/>
      <c r="AB3" s="130"/>
      <c r="AC3" s="130"/>
      <c r="AD3" s="130"/>
      <c r="AE3" s="130"/>
      <c r="AF3" s="130"/>
      <c r="AG3" s="130"/>
      <c r="AH3" s="130"/>
      <c r="AI3" s="129" t="s">
        <v>17</v>
      </c>
      <c r="AJ3" s="129"/>
      <c r="AK3" s="129"/>
      <c r="AL3" s="129"/>
      <c r="AM3" s="129" t="s">
        <v>18</v>
      </c>
      <c r="AN3" s="129" t="s">
        <v>19</v>
      </c>
      <c r="AO3" s="129" t="s">
        <v>20</v>
      </c>
      <c r="AP3" s="129" t="s">
        <v>21</v>
      </c>
      <c r="AQ3" s="129" t="s">
        <v>22</v>
      </c>
    </row>
    <row r="4" s="102" customFormat="1" ht="46" customHeight="1" spans="1:43">
      <c r="A4" s="129"/>
      <c r="B4" s="129"/>
      <c r="C4" s="130"/>
      <c r="D4" s="129"/>
      <c r="E4" s="129"/>
      <c r="F4" s="129"/>
      <c r="G4" s="129"/>
      <c r="H4" s="129"/>
      <c r="I4" s="129"/>
      <c r="J4" s="129"/>
      <c r="K4" s="129"/>
      <c r="L4" s="129" t="s">
        <v>23</v>
      </c>
      <c r="M4" s="129" t="s">
        <v>24</v>
      </c>
      <c r="N4" s="129"/>
      <c r="O4" s="149"/>
      <c r="P4" s="129" t="s">
        <v>25</v>
      </c>
      <c r="Q4" s="163" t="s">
        <v>26</v>
      </c>
      <c r="R4" s="164"/>
      <c r="S4" s="164"/>
      <c r="T4" s="164"/>
      <c r="U4" s="164"/>
      <c r="V4" s="164"/>
      <c r="W4" s="164"/>
      <c r="X4" s="164"/>
      <c r="Y4" s="164"/>
      <c r="Z4" s="172"/>
      <c r="AA4" s="173" t="s">
        <v>27</v>
      </c>
      <c r="AB4" s="174"/>
      <c r="AC4" s="175"/>
      <c r="AD4" s="129" t="s">
        <v>28</v>
      </c>
      <c r="AE4" s="129" t="s">
        <v>29</v>
      </c>
      <c r="AF4" s="129" t="s">
        <v>30</v>
      </c>
      <c r="AG4" s="129" t="s">
        <v>31</v>
      </c>
      <c r="AH4" s="129" t="s">
        <v>32</v>
      </c>
      <c r="AI4" s="129" t="s">
        <v>33</v>
      </c>
      <c r="AJ4" s="129" t="s">
        <v>34</v>
      </c>
      <c r="AK4" s="129" t="s">
        <v>35</v>
      </c>
      <c r="AL4" s="129" t="s">
        <v>36</v>
      </c>
      <c r="AM4" s="129"/>
      <c r="AN4" s="129"/>
      <c r="AO4" s="129"/>
      <c r="AP4" s="129"/>
      <c r="AQ4" s="129"/>
    </row>
    <row r="5" s="102" customFormat="1" ht="118" customHeight="1" spans="1:43">
      <c r="A5" s="129"/>
      <c r="B5" s="129"/>
      <c r="C5" s="130"/>
      <c r="D5" s="129"/>
      <c r="E5" s="129"/>
      <c r="F5" s="129"/>
      <c r="G5" s="129"/>
      <c r="H5" s="129"/>
      <c r="I5" s="129"/>
      <c r="J5" s="129"/>
      <c r="K5" s="129"/>
      <c r="L5" s="129"/>
      <c r="M5" s="129"/>
      <c r="N5" s="129"/>
      <c r="O5" s="150"/>
      <c r="P5" s="129"/>
      <c r="Q5" s="130" t="s">
        <v>37</v>
      </c>
      <c r="R5" s="130" t="s">
        <v>38</v>
      </c>
      <c r="S5" s="130" t="s">
        <v>39</v>
      </c>
      <c r="T5" s="130" t="s">
        <v>40</v>
      </c>
      <c r="U5" s="130" t="s">
        <v>41</v>
      </c>
      <c r="V5" s="130" t="s">
        <v>42</v>
      </c>
      <c r="W5" s="130" t="s">
        <v>43</v>
      </c>
      <c r="X5" s="130" t="s">
        <v>44</v>
      </c>
      <c r="Y5" s="130" t="s">
        <v>45</v>
      </c>
      <c r="Z5" s="130" t="s">
        <v>46</v>
      </c>
      <c r="AA5" s="176" t="s">
        <v>47</v>
      </c>
      <c r="AB5" s="176" t="s">
        <v>48</v>
      </c>
      <c r="AC5" s="176" t="s">
        <v>49</v>
      </c>
      <c r="AD5" s="129"/>
      <c r="AE5" s="129"/>
      <c r="AF5" s="129"/>
      <c r="AG5" s="129"/>
      <c r="AH5" s="129"/>
      <c r="AI5" s="129"/>
      <c r="AJ5" s="129"/>
      <c r="AK5" s="129"/>
      <c r="AL5" s="129"/>
      <c r="AM5" s="129"/>
      <c r="AN5" s="129"/>
      <c r="AO5" s="129"/>
      <c r="AP5" s="129"/>
      <c r="AQ5" s="129"/>
    </row>
    <row r="6" s="103" customFormat="1" ht="57" customHeight="1" spans="1:43">
      <c r="A6" s="131"/>
      <c r="B6" s="131" t="s">
        <v>50</v>
      </c>
      <c r="C6" s="131"/>
      <c r="D6" s="131"/>
      <c r="E6" s="131"/>
      <c r="F6" s="131"/>
      <c r="G6" s="131"/>
      <c r="H6" s="131"/>
      <c r="I6" s="131"/>
      <c r="J6" s="131"/>
      <c r="K6" s="131"/>
      <c r="L6" s="131"/>
      <c r="M6" s="131"/>
      <c r="N6" s="131">
        <f t="shared" ref="N6:U6" si="0">N7+N74+N93+N131+N140+N148+N151+N156</f>
        <v>72765.433125</v>
      </c>
      <c r="O6" s="131">
        <f t="shared" si="0"/>
        <v>58011</v>
      </c>
      <c r="P6" s="131">
        <f t="shared" si="0"/>
        <v>52813.333125</v>
      </c>
      <c r="Q6" s="131">
        <f t="shared" si="0"/>
        <v>34244</v>
      </c>
      <c r="R6" s="131">
        <f t="shared" si="0"/>
        <v>4424</v>
      </c>
      <c r="S6" s="131">
        <f t="shared" si="0"/>
        <v>8403.622325</v>
      </c>
      <c r="T6" s="131">
        <f t="shared" si="0"/>
        <v>2598</v>
      </c>
      <c r="U6" s="131">
        <f t="shared" si="0"/>
        <v>610</v>
      </c>
      <c r="V6" s="131">
        <f t="shared" ref="V6:AI6" si="1">V7+V74+V93+V131+V140+V148+V151+V156</f>
        <v>2106</v>
      </c>
      <c r="W6" s="131">
        <f t="shared" si="1"/>
        <v>339</v>
      </c>
      <c r="X6" s="131">
        <f t="shared" si="1"/>
        <v>13.7108</v>
      </c>
      <c r="Y6" s="131">
        <f t="shared" si="1"/>
        <v>69</v>
      </c>
      <c r="Z6" s="131">
        <f t="shared" si="1"/>
        <v>6</v>
      </c>
      <c r="AA6" s="131">
        <f t="shared" si="1"/>
        <v>7924</v>
      </c>
      <c r="AB6" s="131">
        <f t="shared" si="1"/>
        <v>5356</v>
      </c>
      <c r="AC6" s="131">
        <f t="shared" si="1"/>
        <v>5699.1</v>
      </c>
      <c r="AD6" s="131">
        <f t="shared" si="1"/>
        <v>126</v>
      </c>
      <c r="AE6" s="131">
        <f t="shared" si="1"/>
        <v>215</v>
      </c>
      <c r="AF6" s="131">
        <f t="shared" si="1"/>
        <v>344</v>
      </c>
      <c r="AG6" s="131">
        <f t="shared" si="1"/>
        <v>0</v>
      </c>
      <c r="AH6" s="131">
        <f t="shared" si="1"/>
        <v>7800</v>
      </c>
      <c r="AI6" s="131"/>
      <c r="AJ6" s="131"/>
      <c r="AK6" s="131"/>
      <c r="AL6" s="131"/>
      <c r="AM6" s="131"/>
      <c r="AN6" s="131"/>
      <c r="AO6" s="131"/>
      <c r="AP6" s="131"/>
      <c r="AQ6" s="131"/>
    </row>
    <row r="7" s="104" customFormat="1" ht="30" customHeight="1" spans="1:43">
      <c r="A7" s="132" t="s">
        <v>51</v>
      </c>
      <c r="B7" s="133" t="s">
        <v>52</v>
      </c>
      <c r="C7" s="133"/>
      <c r="D7" s="133"/>
      <c r="E7" s="133"/>
      <c r="F7" s="133"/>
      <c r="G7" s="133"/>
      <c r="H7" s="133"/>
      <c r="I7" s="133"/>
      <c r="J7" s="133"/>
      <c r="K7" s="151"/>
      <c r="L7" s="151"/>
      <c r="M7" s="151"/>
      <c r="N7" s="151">
        <f t="shared" ref="N7:U7" si="2">N8+N34+N40+N62+N67</f>
        <v>56096.942185</v>
      </c>
      <c r="O7" s="151">
        <f t="shared" si="2"/>
        <v>42686.50906</v>
      </c>
      <c r="P7" s="151">
        <f t="shared" si="2"/>
        <v>43070.073885</v>
      </c>
      <c r="Q7" s="151">
        <f t="shared" si="2"/>
        <v>28882.46076</v>
      </c>
      <c r="R7" s="151">
        <f t="shared" si="2"/>
        <v>4424</v>
      </c>
      <c r="S7" s="151">
        <f t="shared" si="2"/>
        <v>7403.622325</v>
      </c>
      <c r="T7" s="151">
        <f t="shared" si="2"/>
        <v>500</v>
      </c>
      <c r="U7" s="151">
        <f t="shared" si="2"/>
        <v>0</v>
      </c>
      <c r="V7" s="151">
        <f t="shared" ref="V7:AI7" si="3">V8+V34+V40+V62+V67</f>
        <v>1555</v>
      </c>
      <c r="W7" s="151">
        <f t="shared" si="3"/>
        <v>216.28</v>
      </c>
      <c r="X7" s="151">
        <f t="shared" si="3"/>
        <v>13.7108</v>
      </c>
      <c r="Y7" s="151">
        <f t="shared" si="3"/>
        <v>69</v>
      </c>
      <c r="Z7" s="151">
        <f t="shared" si="3"/>
        <v>6</v>
      </c>
      <c r="AA7" s="151">
        <f t="shared" si="3"/>
        <v>2693</v>
      </c>
      <c r="AB7" s="151">
        <f t="shared" si="3"/>
        <v>4346.7683</v>
      </c>
      <c r="AC7" s="151">
        <f t="shared" si="3"/>
        <v>5699.1</v>
      </c>
      <c r="AD7" s="151">
        <f t="shared" si="3"/>
        <v>0</v>
      </c>
      <c r="AE7" s="151">
        <f t="shared" si="3"/>
        <v>0</v>
      </c>
      <c r="AF7" s="151">
        <f t="shared" si="3"/>
        <v>0</v>
      </c>
      <c r="AG7" s="151">
        <f t="shared" si="3"/>
        <v>0</v>
      </c>
      <c r="AH7" s="151">
        <f t="shared" si="3"/>
        <v>7800</v>
      </c>
      <c r="AI7" s="151"/>
      <c r="AJ7" s="151"/>
      <c r="AK7" s="151"/>
      <c r="AL7" s="151"/>
      <c r="AM7" s="151"/>
      <c r="AN7" s="151"/>
      <c r="AO7" s="151"/>
      <c r="AP7" s="151"/>
      <c r="AQ7" s="151"/>
    </row>
    <row r="8" s="104" customFormat="1" ht="30" customHeight="1" spans="1:43">
      <c r="A8" s="134" t="s">
        <v>53</v>
      </c>
      <c r="B8" s="133" t="s">
        <v>54</v>
      </c>
      <c r="C8" s="133"/>
      <c r="D8" s="133"/>
      <c r="E8" s="133"/>
      <c r="F8" s="133"/>
      <c r="G8" s="133"/>
      <c r="H8" s="133"/>
      <c r="I8" s="133"/>
      <c r="J8" s="133"/>
      <c r="K8" s="151"/>
      <c r="L8" s="151"/>
      <c r="M8" s="151"/>
      <c r="N8" s="151">
        <f t="shared" ref="N8:U8" si="4">N9+N17+N27+N28+N31+N33</f>
        <v>19200.352185</v>
      </c>
      <c r="O8" s="151">
        <f t="shared" si="4"/>
        <v>13893.28906</v>
      </c>
      <c r="P8" s="151">
        <f t="shared" si="4"/>
        <v>16504.513885</v>
      </c>
      <c r="Q8" s="151">
        <f t="shared" si="4"/>
        <v>7457.347496</v>
      </c>
      <c r="R8" s="151">
        <f t="shared" si="4"/>
        <v>2256.823264</v>
      </c>
      <c r="S8" s="151">
        <f t="shared" si="4"/>
        <v>5005.352325</v>
      </c>
      <c r="T8" s="151">
        <f t="shared" si="4"/>
        <v>0</v>
      </c>
      <c r="U8" s="151">
        <f t="shared" si="4"/>
        <v>0</v>
      </c>
      <c r="V8" s="151">
        <f t="shared" ref="V8:AI8" si="5">V9+V17+V27+V28+V31+V33</f>
        <v>1555</v>
      </c>
      <c r="W8" s="151">
        <f t="shared" si="5"/>
        <v>216.28</v>
      </c>
      <c r="X8" s="151">
        <f t="shared" si="5"/>
        <v>13.7108</v>
      </c>
      <c r="Y8" s="151">
        <f t="shared" si="5"/>
        <v>0</v>
      </c>
      <c r="Z8" s="151">
        <f t="shared" si="5"/>
        <v>0</v>
      </c>
      <c r="AA8" s="151">
        <f t="shared" si="5"/>
        <v>517.07</v>
      </c>
      <c r="AB8" s="151">
        <f t="shared" si="5"/>
        <v>1890.7683</v>
      </c>
      <c r="AC8" s="151">
        <f t="shared" si="5"/>
        <v>0</v>
      </c>
      <c r="AD8" s="151">
        <f t="shared" si="5"/>
        <v>0</v>
      </c>
      <c r="AE8" s="151">
        <f t="shared" si="5"/>
        <v>0</v>
      </c>
      <c r="AF8" s="151">
        <f t="shared" si="5"/>
        <v>0</v>
      </c>
      <c r="AG8" s="151">
        <f t="shared" si="5"/>
        <v>0</v>
      </c>
      <c r="AH8" s="151">
        <f t="shared" si="5"/>
        <v>7800</v>
      </c>
      <c r="AI8" s="151"/>
      <c r="AJ8" s="151"/>
      <c r="AK8" s="151"/>
      <c r="AL8" s="151"/>
      <c r="AM8" s="151"/>
      <c r="AN8" s="151"/>
      <c r="AO8" s="151"/>
      <c r="AP8" s="151"/>
      <c r="AQ8" s="151"/>
    </row>
    <row r="9" s="105" customFormat="1" ht="30" customHeight="1" spans="1:43">
      <c r="A9" s="134" t="s">
        <v>55</v>
      </c>
      <c r="B9" s="133" t="s">
        <v>56</v>
      </c>
      <c r="C9" s="133"/>
      <c r="D9" s="133"/>
      <c r="E9" s="133"/>
      <c r="F9" s="133"/>
      <c r="G9" s="133"/>
      <c r="H9" s="133"/>
      <c r="I9" s="133"/>
      <c r="J9" s="133"/>
      <c r="K9" s="152">
        <f t="shared" ref="K9:U9" si="6">SUM(K10:K16)</f>
        <v>519</v>
      </c>
      <c r="L9" s="152">
        <f t="shared" si="6"/>
        <v>10938</v>
      </c>
      <c r="M9" s="152">
        <f t="shared" si="6"/>
        <v>21203</v>
      </c>
      <c r="N9" s="152">
        <f t="shared" si="6"/>
        <v>2003.427935</v>
      </c>
      <c r="O9" s="152">
        <f t="shared" si="6"/>
        <v>1701.717135</v>
      </c>
      <c r="P9" s="153">
        <f t="shared" si="6"/>
        <v>1198.357935</v>
      </c>
      <c r="Q9" s="153">
        <f t="shared" si="6"/>
        <v>1118.367135</v>
      </c>
      <c r="R9" s="153">
        <f t="shared" si="6"/>
        <v>0</v>
      </c>
      <c r="S9" s="153">
        <f t="shared" si="6"/>
        <v>0</v>
      </c>
      <c r="T9" s="153">
        <f t="shared" si="6"/>
        <v>0</v>
      </c>
      <c r="U9" s="153">
        <f t="shared" si="6"/>
        <v>0</v>
      </c>
      <c r="V9" s="153">
        <f t="shared" ref="V9:AI9" si="7">SUM(V10:V16)</f>
        <v>0</v>
      </c>
      <c r="W9" s="153">
        <f t="shared" si="7"/>
        <v>66.28</v>
      </c>
      <c r="X9" s="153">
        <f t="shared" si="7"/>
        <v>13.7108</v>
      </c>
      <c r="Y9" s="153">
        <f t="shared" si="7"/>
        <v>0</v>
      </c>
      <c r="Z9" s="153">
        <f t="shared" si="7"/>
        <v>0</v>
      </c>
      <c r="AA9" s="153">
        <f t="shared" si="7"/>
        <v>517.07</v>
      </c>
      <c r="AB9" s="153">
        <f t="shared" si="7"/>
        <v>0</v>
      </c>
      <c r="AC9" s="153">
        <f t="shared" si="7"/>
        <v>0</v>
      </c>
      <c r="AD9" s="153">
        <f t="shared" si="7"/>
        <v>0</v>
      </c>
      <c r="AE9" s="153">
        <f t="shared" si="7"/>
        <v>0</v>
      </c>
      <c r="AF9" s="153">
        <f t="shared" si="7"/>
        <v>0</v>
      </c>
      <c r="AG9" s="153">
        <f t="shared" si="7"/>
        <v>0</v>
      </c>
      <c r="AH9" s="153">
        <f t="shared" si="7"/>
        <v>0</v>
      </c>
      <c r="AI9" s="152"/>
      <c r="AJ9" s="152"/>
      <c r="AK9" s="152"/>
      <c r="AL9" s="152"/>
      <c r="AM9" s="152"/>
      <c r="AN9" s="152"/>
      <c r="AO9" s="152"/>
      <c r="AP9" s="152"/>
      <c r="AQ9" s="152"/>
    </row>
    <row r="10" s="106" customFormat="1" ht="166" customHeight="1" spans="1:43">
      <c r="A10" s="135">
        <f>SUBTOTAL(103,$D$10:D10)</f>
        <v>1</v>
      </c>
      <c r="B10" s="136" t="s">
        <v>57</v>
      </c>
      <c r="C10" s="135" t="s">
        <v>58</v>
      </c>
      <c r="D10" s="137" t="s">
        <v>59</v>
      </c>
      <c r="E10" s="136" t="s">
        <v>60</v>
      </c>
      <c r="F10" s="136" t="s">
        <v>61</v>
      </c>
      <c r="G10" s="135" t="s">
        <v>62</v>
      </c>
      <c r="H10" s="135" t="s">
        <v>63</v>
      </c>
      <c r="I10" s="137" t="s">
        <v>64</v>
      </c>
      <c r="J10" s="137" t="s">
        <v>65</v>
      </c>
      <c r="K10" s="138">
        <v>348</v>
      </c>
      <c r="L10" s="138">
        <v>30</v>
      </c>
      <c r="M10" s="138">
        <v>116</v>
      </c>
      <c r="N10" s="138">
        <v>371</v>
      </c>
      <c r="O10" s="138">
        <f>Q10+R10+T10+U10+V10+W10+Y10+AA10+AB10+AD10+AE10</f>
        <v>371</v>
      </c>
      <c r="P10" s="138">
        <f t="shared" ref="P10:P16" si="8">Q10+R10+S10+T10+U10+V10+W10+X10+Y10+Z10</f>
        <v>371</v>
      </c>
      <c r="Q10" s="138">
        <v>371</v>
      </c>
      <c r="R10" s="138"/>
      <c r="S10" s="138"/>
      <c r="T10" s="138"/>
      <c r="U10" s="138"/>
      <c r="V10" s="138"/>
      <c r="W10" s="138"/>
      <c r="X10" s="138"/>
      <c r="Y10" s="138"/>
      <c r="Z10" s="138"/>
      <c r="AA10" s="138"/>
      <c r="AB10" s="138"/>
      <c r="AC10" s="138"/>
      <c r="AD10" s="138"/>
      <c r="AE10" s="138"/>
      <c r="AF10" s="138"/>
      <c r="AG10" s="138"/>
      <c r="AH10" s="138"/>
      <c r="AI10" s="137" t="s">
        <v>66</v>
      </c>
      <c r="AJ10" s="137" t="s">
        <v>67</v>
      </c>
      <c r="AK10" s="137" t="s">
        <v>68</v>
      </c>
      <c r="AL10" s="143" t="s">
        <v>69</v>
      </c>
      <c r="AM10" s="136" t="s">
        <v>70</v>
      </c>
      <c r="AN10" s="136" t="s">
        <v>71</v>
      </c>
      <c r="AO10" s="185" t="s">
        <v>72</v>
      </c>
      <c r="AP10" s="185" t="s">
        <v>73</v>
      </c>
      <c r="AQ10" s="144"/>
    </row>
    <row r="11" s="106" customFormat="1" ht="166" customHeight="1" spans="1:43">
      <c r="A11" s="135">
        <f>SUBTOTAL(103,$D$10:D11)</f>
        <v>2</v>
      </c>
      <c r="B11" s="136" t="s">
        <v>74</v>
      </c>
      <c r="C11" s="135" t="s">
        <v>58</v>
      </c>
      <c r="D11" s="138" t="s">
        <v>75</v>
      </c>
      <c r="E11" s="136" t="s">
        <v>60</v>
      </c>
      <c r="F11" s="136" t="s">
        <v>61</v>
      </c>
      <c r="G11" s="135" t="s">
        <v>62</v>
      </c>
      <c r="H11" s="135" t="s">
        <v>76</v>
      </c>
      <c r="I11" s="137" t="s">
        <v>77</v>
      </c>
      <c r="J11" s="137" t="s">
        <v>78</v>
      </c>
      <c r="K11" s="138">
        <v>36</v>
      </c>
      <c r="L11" s="138">
        <v>60</v>
      </c>
      <c r="M11" s="138">
        <v>275</v>
      </c>
      <c r="N11" s="138">
        <v>144</v>
      </c>
      <c r="O11" s="138">
        <f t="shared" ref="O11:O16" si="9">Q11+R11+T11+U11+V11+W11+Y11+AA11+AB11+AD11+AE11</f>
        <v>144</v>
      </c>
      <c r="P11" s="138">
        <f t="shared" si="8"/>
        <v>0</v>
      </c>
      <c r="Q11" s="138"/>
      <c r="R11" s="138"/>
      <c r="S11" s="138"/>
      <c r="T11" s="138"/>
      <c r="U11" s="138"/>
      <c r="V11" s="138"/>
      <c r="W11" s="138"/>
      <c r="X11" s="138"/>
      <c r="Y11" s="138"/>
      <c r="Z11" s="138"/>
      <c r="AA11" s="138">
        <v>144</v>
      </c>
      <c r="AB11" s="138"/>
      <c r="AC11" s="138"/>
      <c r="AD11" s="138"/>
      <c r="AE11" s="138"/>
      <c r="AF11" s="138"/>
      <c r="AG11" s="138"/>
      <c r="AH11" s="138"/>
      <c r="AI11" s="137" t="s">
        <v>66</v>
      </c>
      <c r="AJ11" s="137" t="s">
        <v>67</v>
      </c>
      <c r="AK11" s="137" t="s">
        <v>68</v>
      </c>
      <c r="AL11" s="143" t="s">
        <v>69</v>
      </c>
      <c r="AM11" s="136" t="s">
        <v>79</v>
      </c>
      <c r="AN11" s="136" t="s">
        <v>80</v>
      </c>
      <c r="AO11" s="186">
        <v>45366</v>
      </c>
      <c r="AP11" s="185"/>
      <c r="AQ11" s="144"/>
    </row>
    <row r="12" s="106" customFormat="1" ht="166" customHeight="1" spans="1:43">
      <c r="A12" s="135">
        <f>SUBTOTAL(103,$D$10:D12)</f>
        <v>3</v>
      </c>
      <c r="B12" s="136" t="s">
        <v>81</v>
      </c>
      <c r="C12" s="135" t="s">
        <v>58</v>
      </c>
      <c r="D12" s="138" t="s">
        <v>82</v>
      </c>
      <c r="E12" s="136" t="s">
        <v>60</v>
      </c>
      <c r="F12" s="136" t="s">
        <v>61</v>
      </c>
      <c r="G12" s="135" t="s">
        <v>62</v>
      </c>
      <c r="H12" s="135" t="s">
        <v>83</v>
      </c>
      <c r="I12" s="137" t="s">
        <v>77</v>
      </c>
      <c r="J12" s="137" t="s">
        <v>84</v>
      </c>
      <c r="K12" s="138">
        <v>70</v>
      </c>
      <c r="L12" s="138">
        <v>47</v>
      </c>
      <c r="M12" s="138">
        <v>219</v>
      </c>
      <c r="N12" s="138">
        <v>280</v>
      </c>
      <c r="O12" s="138">
        <f t="shared" si="9"/>
        <v>280</v>
      </c>
      <c r="P12" s="138">
        <f t="shared" si="8"/>
        <v>0</v>
      </c>
      <c r="Q12" s="138"/>
      <c r="R12" s="138"/>
      <c r="S12" s="138"/>
      <c r="T12" s="138"/>
      <c r="U12" s="138"/>
      <c r="V12" s="138"/>
      <c r="W12" s="138"/>
      <c r="X12" s="138"/>
      <c r="Y12" s="138"/>
      <c r="Z12" s="138"/>
      <c r="AA12" s="138">
        <v>280</v>
      </c>
      <c r="AB12" s="138"/>
      <c r="AC12" s="138"/>
      <c r="AD12" s="138"/>
      <c r="AE12" s="138"/>
      <c r="AF12" s="138"/>
      <c r="AG12" s="138"/>
      <c r="AH12" s="138"/>
      <c r="AI12" s="137" t="s">
        <v>85</v>
      </c>
      <c r="AJ12" s="137" t="s">
        <v>86</v>
      </c>
      <c r="AK12" s="137" t="s">
        <v>68</v>
      </c>
      <c r="AL12" s="143" t="s">
        <v>69</v>
      </c>
      <c r="AM12" s="136" t="s">
        <v>79</v>
      </c>
      <c r="AN12" s="136" t="s">
        <v>87</v>
      </c>
      <c r="AO12" s="186">
        <v>45366</v>
      </c>
      <c r="AP12" s="185"/>
      <c r="AQ12" s="144"/>
    </row>
    <row r="13" s="106" customFormat="1" ht="166" customHeight="1" spans="1:43">
      <c r="A13" s="135">
        <f>SUBTOTAL(103,$D$10:D13)</f>
        <v>4</v>
      </c>
      <c r="B13" s="136" t="s">
        <v>88</v>
      </c>
      <c r="C13" s="135" t="s">
        <v>58</v>
      </c>
      <c r="D13" s="138" t="s">
        <v>89</v>
      </c>
      <c r="E13" s="136" t="s">
        <v>60</v>
      </c>
      <c r="F13" s="136" t="s">
        <v>61</v>
      </c>
      <c r="G13" s="135" t="s">
        <v>62</v>
      </c>
      <c r="H13" s="135" t="s">
        <v>90</v>
      </c>
      <c r="I13" s="137" t="s">
        <v>77</v>
      </c>
      <c r="J13" s="137" t="s">
        <v>91</v>
      </c>
      <c r="K13" s="138">
        <v>14</v>
      </c>
      <c r="L13" s="138">
        <v>40</v>
      </c>
      <c r="M13" s="138">
        <v>150</v>
      </c>
      <c r="N13" s="138">
        <v>56</v>
      </c>
      <c r="O13" s="138">
        <f t="shared" si="9"/>
        <v>56</v>
      </c>
      <c r="P13" s="138">
        <f t="shared" si="8"/>
        <v>0</v>
      </c>
      <c r="Q13" s="138"/>
      <c r="R13" s="138"/>
      <c r="S13" s="138"/>
      <c r="T13" s="138"/>
      <c r="U13" s="138"/>
      <c r="V13" s="138"/>
      <c r="W13" s="138"/>
      <c r="X13" s="138"/>
      <c r="Y13" s="138"/>
      <c r="Z13" s="138"/>
      <c r="AA13" s="138">
        <v>56</v>
      </c>
      <c r="AB13" s="138"/>
      <c r="AC13" s="138"/>
      <c r="AD13" s="138"/>
      <c r="AE13" s="138"/>
      <c r="AF13" s="138"/>
      <c r="AG13" s="138"/>
      <c r="AH13" s="138"/>
      <c r="AI13" s="137" t="s">
        <v>92</v>
      </c>
      <c r="AJ13" s="137" t="s">
        <v>93</v>
      </c>
      <c r="AK13" s="137" t="s">
        <v>68</v>
      </c>
      <c r="AL13" s="143" t="s">
        <v>69</v>
      </c>
      <c r="AM13" s="136" t="s">
        <v>79</v>
      </c>
      <c r="AN13" s="136" t="s">
        <v>94</v>
      </c>
      <c r="AO13" s="186">
        <v>45366</v>
      </c>
      <c r="AP13" s="185"/>
      <c r="AQ13" s="144"/>
    </row>
    <row r="14" s="106" customFormat="1" ht="166" customHeight="1" spans="1:43">
      <c r="A14" s="135">
        <f>SUBTOTAL(103,$D$10:D14)</f>
        <v>5</v>
      </c>
      <c r="B14" s="136" t="s">
        <v>95</v>
      </c>
      <c r="C14" s="135" t="s">
        <v>58</v>
      </c>
      <c r="D14" s="138" t="s">
        <v>96</v>
      </c>
      <c r="E14" s="136" t="s">
        <v>60</v>
      </c>
      <c r="F14" s="136" t="s">
        <v>61</v>
      </c>
      <c r="G14" s="135" t="s">
        <v>62</v>
      </c>
      <c r="H14" s="135" t="s">
        <v>97</v>
      </c>
      <c r="I14" s="137" t="s">
        <v>77</v>
      </c>
      <c r="J14" s="137" t="s">
        <v>98</v>
      </c>
      <c r="K14" s="138">
        <v>10</v>
      </c>
      <c r="L14" s="138">
        <v>5</v>
      </c>
      <c r="M14" s="138">
        <v>8</v>
      </c>
      <c r="N14" s="138">
        <v>40</v>
      </c>
      <c r="O14" s="138">
        <f t="shared" si="9"/>
        <v>40</v>
      </c>
      <c r="P14" s="138">
        <f t="shared" si="8"/>
        <v>2.93</v>
      </c>
      <c r="Q14" s="138">
        <v>2.93</v>
      </c>
      <c r="R14" s="138"/>
      <c r="S14" s="138"/>
      <c r="T14" s="138"/>
      <c r="U14" s="138"/>
      <c r="V14" s="138"/>
      <c r="W14" s="138"/>
      <c r="X14" s="138"/>
      <c r="Y14" s="138"/>
      <c r="Z14" s="138"/>
      <c r="AA14" s="138">
        <f>40-2.93</f>
        <v>37.07</v>
      </c>
      <c r="AB14" s="138"/>
      <c r="AC14" s="138"/>
      <c r="AD14" s="138"/>
      <c r="AE14" s="138"/>
      <c r="AF14" s="138"/>
      <c r="AG14" s="138"/>
      <c r="AH14" s="138"/>
      <c r="AI14" s="137" t="s">
        <v>99</v>
      </c>
      <c r="AJ14" s="137" t="s">
        <v>100</v>
      </c>
      <c r="AK14" s="137" t="s">
        <v>68</v>
      </c>
      <c r="AL14" s="143" t="s">
        <v>69</v>
      </c>
      <c r="AM14" s="136" t="s">
        <v>79</v>
      </c>
      <c r="AN14" s="136" t="s">
        <v>101</v>
      </c>
      <c r="AO14" s="186">
        <v>45366</v>
      </c>
      <c r="AP14" s="185"/>
      <c r="AQ14" s="144"/>
    </row>
    <row r="15" s="106" customFormat="1" ht="166" customHeight="1" spans="1:43">
      <c r="A15" s="135">
        <f>SUBTOTAL(103,$D$10:D15)</f>
        <v>6</v>
      </c>
      <c r="B15" s="136" t="s">
        <v>102</v>
      </c>
      <c r="C15" s="135" t="s">
        <v>58</v>
      </c>
      <c r="D15" s="139" t="s">
        <v>103</v>
      </c>
      <c r="E15" s="136" t="s">
        <v>60</v>
      </c>
      <c r="F15" s="136" t="s">
        <v>61</v>
      </c>
      <c r="G15" s="135" t="s">
        <v>62</v>
      </c>
      <c r="H15" s="135" t="s">
        <v>104</v>
      </c>
      <c r="I15" s="137" t="s">
        <v>105</v>
      </c>
      <c r="J15" s="137" t="s">
        <v>106</v>
      </c>
      <c r="K15" s="138">
        <v>8</v>
      </c>
      <c r="L15" s="138">
        <v>50</v>
      </c>
      <c r="M15" s="138">
        <v>150</v>
      </c>
      <c r="N15" s="138">
        <v>32</v>
      </c>
      <c r="O15" s="138">
        <f t="shared" si="9"/>
        <v>32</v>
      </c>
      <c r="P15" s="138">
        <f t="shared" si="8"/>
        <v>32</v>
      </c>
      <c r="Q15" s="138">
        <v>32</v>
      </c>
      <c r="R15" s="138"/>
      <c r="S15" s="138"/>
      <c r="T15" s="138"/>
      <c r="U15" s="138"/>
      <c r="V15" s="138"/>
      <c r="W15" s="138"/>
      <c r="X15" s="138"/>
      <c r="Y15" s="138"/>
      <c r="Z15" s="138"/>
      <c r="AA15" s="138"/>
      <c r="AB15" s="138"/>
      <c r="AC15" s="138"/>
      <c r="AD15" s="138"/>
      <c r="AE15" s="138"/>
      <c r="AF15" s="138"/>
      <c r="AG15" s="138"/>
      <c r="AH15" s="138"/>
      <c r="AI15" s="137" t="s">
        <v>107</v>
      </c>
      <c r="AJ15" s="137" t="s">
        <v>108</v>
      </c>
      <c r="AK15" s="137" t="s">
        <v>68</v>
      </c>
      <c r="AL15" s="143" t="s">
        <v>69</v>
      </c>
      <c r="AM15" s="136" t="s">
        <v>109</v>
      </c>
      <c r="AN15" s="136" t="s">
        <v>110</v>
      </c>
      <c r="AO15" s="186">
        <v>45366</v>
      </c>
      <c r="AP15" s="185"/>
      <c r="AQ15" s="144"/>
    </row>
    <row r="16" s="107" customFormat="1" ht="409" customHeight="1" spans="1:43">
      <c r="A16" s="140">
        <f>SUBTOTAL(103,$D$10:D16)</f>
        <v>7</v>
      </c>
      <c r="B16" s="141" t="s">
        <v>111</v>
      </c>
      <c r="C16" s="141" t="s">
        <v>112</v>
      </c>
      <c r="D16" s="141" t="s">
        <v>113</v>
      </c>
      <c r="E16" s="142" t="s">
        <v>114</v>
      </c>
      <c r="F16" s="142" t="s">
        <v>114</v>
      </c>
      <c r="G16" s="141" t="s">
        <v>115</v>
      </c>
      <c r="H16" s="141" t="s">
        <v>116</v>
      </c>
      <c r="I16" s="141" t="s">
        <v>117</v>
      </c>
      <c r="J16" s="141" t="s">
        <v>118</v>
      </c>
      <c r="K16" s="154">
        <v>33</v>
      </c>
      <c r="L16" s="155">
        <v>10706</v>
      </c>
      <c r="M16" s="155">
        <v>20285</v>
      </c>
      <c r="N16" s="154">
        <v>1080.427935</v>
      </c>
      <c r="O16" s="154">
        <f t="shared" si="9"/>
        <v>778.717135</v>
      </c>
      <c r="P16" s="156">
        <f t="shared" si="8"/>
        <v>792.427935</v>
      </c>
      <c r="Q16" s="165">
        <v>712.437135</v>
      </c>
      <c r="R16" s="165">
        <v>0</v>
      </c>
      <c r="S16" s="165">
        <v>0</v>
      </c>
      <c r="T16" s="165">
        <v>0</v>
      </c>
      <c r="U16" s="165">
        <v>0</v>
      </c>
      <c r="V16" s="165">
        <v>0</v>
      </c>
      <c r="W16" s="165">
        <v>66.28</v>
      </c>
      <c r="X16" s="165">
        <v>13.7108</v>
      </c>
      <c r="Y16" s="165">
        <v>0</v>
      </c>
      <c r="Z16" s="165">
        <v>0</v>
      </c>
      <c r="AA16" s="165">
        <v>0</v>
      </c>
      <c r="AB16" s="165">
        <v>0</v>
      </c>
      <c r="AC16" s="177">
        <v>0</v>
      </c>
      <c r="AD16" s="177">
        <v>0</v>
      </c>
      <c r="AE16" s="177">
        <v>0</v>
      </c>
      <c r="AF16" s="177">
        <v>0</v>
      </c>
      <c r="AG16" s="156"/>
      <c r="AH16" s="156"/>
      <c r="AI16" s="179" t="s">
        <v>119</v>
      </c>
      <c r="AJ16" s="179" t="s">
        <v>120</v>
      </c>
      <c r="AK16" s="179" t="s">
        <v>119</v>
      </c>
      <c r="AL16" s="179" t="s">
        <v>120</v>
      </c>
      <c r="AM16" s="180" t="s">
        <v>121</v>
      </c>
      <c r="AN16" s="180" t="s">
        <v>122</v>
      </c>
      <c r="AO16" s="154"/>
      <c r="AP16" s="154"/>
      <c r="AQ16" s="154"/>
    </row>
    <row r="17" s="105" customFormat="1" ht="30" customHeight="1" spans="1:43">
      <c r="A17" s="134" t="s">
        <v>55</v>
      </c>
      <c r="B17" s="133" t="s">
        <v>123</v>
      </c>
      <c r="C17" s="133"/>
      <c r="D17" s="133"/>
      <c r="E17" s="133"/>
      <c r="F17" s="133"/>
      <c r="G17" s="133"/>
      <c r="H17" s="133"/>
      <c r="I17" s="133"/>
      <c r="J17" s="133"/>
      <c r="K17" s="152">
        <f t="shared" ref="K17:U17" si="10">SUM(K18:K26)</f>
        <v>147635.7</v>
      </c>
      <c r="L17" s="152">
        <f t="shared" si="10"/>
        <v>31510</v>
      </c>
      <c r="M17" s="152">
        <f t="shared" si="10"/>
        <v>110157</v>
      </c>
      <c r="N17" s="152">
        <f t="shared" si="10"/>
        <v>16267.4469</v>
      </c>
      <c r="O17" s="152">
        <f t="shared" si="10"/>
        <v>11262.094575</v>
      </c>
      <c r="P17" s="153">
        <f t="shared" si="10"/>
        <v>14376.6786</v>
      </c>
      <c r="Q17" s="153">
        <f t="shared" si="10"/>
        <v>5443.980361</v>
      </c>
      <c r="R17" s="153">
        <f t="shared" si="10"/>
        <v>2222.345914</v>
      </c>
      <c r="S17" s="153">
        <f t="shared" si="10"/>
        <v>5005.352325</v>
      </c>
      <c r="T17" s="153">
        <f t="shared" si="10"/>
        <v>0</v>
      </c>
      <c r="U17" s="153">
        <f t="shared" si="10"/>
        <v>0</v>
      </c>
      <c r="V17" s="153">
        <f t="shared" ref="V17:AI17" si="11">SUM(V18:V26)</f>
        <v>1555</v>
      </c>
      <c r="W17" s="153">
        <f t="shared" si="11"/>
        <v>150</v>
      </c>
      <c r="X17" s="153">
        <f t="shared" si="11"/>
        <v>0</v>
      </c>
      <c r="Y17" s="153">
        <f t="shared" si="11"/>
        <v>0</v>
      </c>
      <c r="Z17" s="153">
        <f t="shared" si="11"/>
        <v>0</v>
      </c>
      <c r="AA17" s="153">
        <f t="shared" si="11"/>
        <v>0</v>
      </c>
      <c r="AB17" s="153">
        <f t="shared" si="11"/>
        <v>1890.7683</v>
      </c>
      <c r="AC17" s="153">
        <f t="shared" si="11"/>
        <v>0</v>
      </c>
      <c r="AD17" s="153">
        <f t="shared" si="11"/>
        <v>0</v>
      </c>
      <c r="AE17" s="153">
        <f t="shared" si="11"/>
        <v>0</v>
      </c>
      <c r="AF17" s="153">
        <f t="shared" si="11"/>
        <v>0</v>
      </c>
      <c r="AG17" s="153">
        <f t="shared" si="11"/>
        <v>0</v>
      </c>
      <c r="AH17" s="153">
        <f t="shared" si="11"/>
        <v>7800</v>
      </c>
      <c r="AI17" s="152"/>
      <c r="AJ17" s="152"/>
      <c r="AK17" s="152"/>
      <c r="AL17" s="152"/>
      <c r="AM17" s="152"/>
      <c r="AN17" s="152"/>
      <c r="AO17" s="152"/>
      <c r="AP17" s="152"/>
      <c r="AQ17" s="152"/>
    </row>
    <row r="18" s="108" customFormat="1" ht="159" customHeight="1" spans="1:43">
      <c r="A18" s="135">
        <f>SUBTOTAL(103,$D$10:D18)</f>
        <v>8</v>
      </c>
      <c r="B18" s="136" t="s">
        <v>124</v>
      </c>
      <c r="C18" s="136" t="s">
        <v>58</v>
      </c>
      <c r="D18" s="135" t="s">
        <v>125</v>
      </c>
      <c r="E18" s="135" t="s">
        <v>60</v>
      </c>
      <c r="F18" s="135" t="s">
        <v>126</v>
      </c>
      <c r="G18" s="135" t="s">
        <v>62</v>
      </c>
      <c r="H18" s="135" t="s">
        <v>127</v>
      </c>
      <c r="I18" s="136" t="s">
        <v>77</v>
      </c>
      <c r="J18" s="137" t="s">
        <v>128</v>
      </c>
      <c r="K18" s="135">
        <v>1</v>
      </c>
      <c r="L18" s="135">
        <v>110</v>
      </c>
      <c r="M18" s="135">
        <v>473</v>
      </c>
      <c r="N18" s="135">
        <v>50</v>
      </c>
      <c r="O18" s="135">
        <f t="shared" ref="O18:O26" si="12">Q18+R18+T18+U18+V18+W18+Y18+AA18+AB18+AD18+AE18</f>
        <v>50</v>
      </c>
      <c r="P18" s="135">
        <f t="shared" ref="P18:P26" si="13">Q18+R18+S18+T18+U18+V18+W18+X18+Y18+Z18</f>
        <v>50</v>
      </c>
      <c r="Q18" s="136">
        <v>50</v>
      </c>
      <c r="R18" s="136"/>
      <c r="S18" s="136"/>
      <c r="T18" s="138"/>
      <c r="U18" s="138"/>
      <c r="V18" s="138"/>
      <c r="W18" s="138"/>
      <c r="X18" s="138"/>
      <c r="Y18" s="138"/>
      <c r="Z18" s="138"/>
      <c r="AA18" s="138"/>
      <c r="AB18" s="138"/>
      <c r="AC18" s="138"/>
      <c r="AD18" s="138"/>
      <c r="AE18" s="138"/>
      <c r="AF18" s="138"/>
      <c r="AG18" s="138"/>
      <c r="AH18" s="138"/>
      <c r="AI18" s="139" t="s">
        <v>129</v>
      </c>
      <c r="AJ18" s="139" t="s">
        <v>130</v>
      </c>
      <c r="AK18" s="139" t="s">
        <v>131</v>
      </c>
      <c r="AL18" s="139" t="s">
        <v>132</v>
      </c>
      <c r="AM18" s="157" t="s">
        <v>133</v>
      </c>
      <c r="AN18" s="157" t="s">
        <v>134</v>
      </c>
      <c r="AO18" s="138" t="s">
        <v>135</v>
      </c>
      <c r="AP18" s="138" t="s">
        <v>136</v>
      </c>
      <c r="AQ18" s="139"/>
    </row>
    <row r="19" s="109" customFormat="1" ht="304" customHeight="1" spans="1:43">
      <c r="A19" s="135">
        <f>SUBTOTAL(103,$D$10:D19)</f>
        <v>9</v>
      </c>
      <c r="B19" s="136" t="s">
        <v>137</v>
      </c>
      <c r="C19" s="136" t="s">
        <v>58</v>
      </c>
      <c r="D19" s="135" t="s">
        <v>138</v>
      </c>
      <c r="E19" s="135" t="s">
        <v>60</v>
      </c>
      <c r="F19" s="135" t="s">
        <v>126</v>
      </c>
      <c r="G19" s="135" t="s">
        <v>139</v>
      </c>
      <c r="H19" s="135" t="s">
        <v>63</v>
      </c>
      <c r="I19" s="135" t="s">
        <v>140</v>
      </c>
      <c r="J19" s="157" t="s">
        <v>141</v>
      </c>
      <c r="K19" s="135">
        <v>1</v>
      </c>
      <c r="L19" s="135">
        <v>758</v>
      </c>
      <c r="M19" s="135">
        <v>3358</v>
      </c>
      <c r="N19" s="135">
        <v>1867.2809</v>
      </c>
      <c r="O19" s="135">
        <f t="shared" si="12"/>
        <v>1346.016736</v>
      </c>
      <c r="P19" s="135">
        <f t="shared" si="13"/>
        <v>1867.2809</v>
      </c>
      <c r="Q19" s="166">
        <f>1000+346.016736</f>
        <v>1346.016736</v>
      </c>
      <c r="R19" s="166"/>
      <c r="S19" s="166">
        <f>N19-Q19</f>
        <v>521.264164</v>
      </c>
      <c r="T19" s="138"/>
      <c r="U19" s="138"/>
      <c r="V19" s="138"/>
      <c r="W19" s="138"/>
      <c r="X19" s="138"/>
      <c r="Y19" s="138"/>
      <c r="Z19" s="138"/>
      <c r="AA19" s="138"/>
      <c r="AB19" s="138"/>
      <c r="AC19" s="138"/>
      <c r="AD19" s="138"/>
      <c r="AE19" s="138"/>
      <c r="AF19" s="138"/>
      <c r="AG19" s="138"/>
      <c r="AH19" s="138">
        <v>7800</v>
      </c>
      <c r="AI19" s="139" t="s">
        <v>131</v>
      </c>
      <c r="AJ19" s="143" t="s">
        <v>132</v>
      </c>
      <c r="AK19" s="139" t="s">
        <v>131</v>
      </c>
      <c r="AL19" s="143" t="s">
        <v>132</v>
      </c>
      <c r="AM19" s="157" t="s">
        <v>142</v>
      </c>
      <c r="AN19" s="162" t="s">
        <v>143</v>
      </c>
      <c r="AO19" s="138" t="s">
        <v>135</v>
      </c>
      <c r="AP19" s="138" t="s">
        <v>144</v>
      </c>
      <c r="AQ19" s="139" t="s">
        <v>145</v>
      </c>
    </row>
    <row r="20" s="110" customFormat="1" ht="326" customHeight="1" spans="1:43">
      <c r="A20" s="135">
        <f>SUBTOTAL(103,$D$10:D20)</f>
        <v>10</v>
      </c>
      <c r="B20" s="135" t="s">
        <v>146</v>
      </c>
      <c r="C20" s="135" t="s">
        <v>58</v>
      </c>
      <c r="D20" s="143" t="s">
        <v>147</v>
      </c>
      <c r="E20" s="139" t="s">
        <v>60</v>
      </c>
      <c r="F20" s="139" t="s">
        <v>126</v>
      </c>
      <c r="G20" s="136" t="s">
        <v>148</v>
      </c>
      <c r="H20" s="136" t="s">
        <v>149</v>
      </c>
      <c r="I20" s="144" t="s">
        <v>77</v>
      </c>
      <c r="J20" s="157" t="s">
        <v>150</v>
      </c>
      <c r="K20" s="138">
        <v>9</v>
      </c>
      <c r="L20" s="138">
        <v>180</v>
      </c>
      <c r="M20" s="138">
        <v>756</v>
      </c>
      <c r="N20" s="144">
        <v>3300</v>
      </c>
      <c r="O20" s="144">
        <f t="shared" si="12"/>
        <v>3300</v>
      </c>
      <c r="P20" s="138">
        <f t="shared" si="13"/>
        <v>3300</v>
      </c>
      <c r="Q20" s="138">
        <v>3300</v>
      </c>
      <c r="R20" s="138"/>
      <c r="S20" s="138"/>
      <c r="T20" s="138"/>
      <c r="U20" s="138"/>
      <c r="V20" s="138"/>
      <c r="W20" s="138"/>
      <c r="X20" s="138"/>
      <c r="Y20" s="138"/>
      <c r="Z20" s="138"/>
      <c r="AA20" s="138"/>
      <c r="AB20" s="138"/>
      <c r="AC20" s="138"/>
      <c r="AD20" s="138"/>
      <c r="AE20" s="138"/>
      <c r="AF20" s="138"/>
      <c r="AG20" s="138"/>
      <c r="AH20" s="138"/>
      <c r="AI20" s="144" t="s">
        <v>85</v>
      </c>
      <c r="AJ20" s="139" t="s">
        <v>86</v>
      </c>
      <c r="AK20" s="139" t="s">
        <v>131</v>
      </c>
      <c r="AL20" s="138" t="s">
        <v>132</v>
      </c>
      <c r="AM20" s="157" t="s">
        <v>151</v>
      </c>
      <c r="AN20" s="157" t="s">
        <v>152</v>
      </c>
      <c r="AO20" s="138" t="s">
        <v>135</v>
      </c>
      <c r="AP20" s="144" t="s">
        <v>136</v>
      </c>
      <c r="AQ20" s="139"/>
    </row>
    <row r="21" s="110" customFormat="1" ht="189" customHeight="1" spans="1:43">
      <c r="A21" s="135">
        <f>SUBTOTAL(103,$D$10:D21)</f>
        <v>11</v>
      </c>
      <c r="B21" s="135" t="s">
        <v>153</v>
      </c>
      <c r="C21" s="135" t="s">
        <v>58</v>
      </c>
      <c r="D21" s="135" t="s">
        <v>154</v>
      </c>
      <c r="E21" s="143" t="s">
        <v>60</v>
      </c>
      <c r="F21" s="136" t="s">
        <v>126</v>
      </c>
      <c r="G21" s="136" t="s">
        <v>62</v>
      </c>
      <c r="H21" s="138" t="s">
        <v>155</v>
      </c>
      <c r="I21" s="144" t="s">
        <v>156</v>
      </c>
      <c r="J21" s="139" t="s">
        <v>157</v>
      </c>
      <c r="K21" s="138">
        <v>3</v>
      </c>
      <c r="L21" s="138">
        <v>25</v>
      </c>
      <c r="M21" s="138">
        <v>90</v>
      </c>
      <c r="N21" s="144">
        <v>1185</v>
      </c>
      <c r="O21" s="144">
        <f t="shared" si="12"/>
        <v>1185</v>
      </c>
      <c r="P21" s="138">
        <f t="shared" si="13"/>
        <v>1185</v>
      </c>
      <c r="Q21" s="138"/>
      <c r="R21" s="138"/>
      <c r="S21" s="138"/>
      <c r="T21" s="138"/>
      <c r="U21" s="138"/>
      <c r="V21" s="138">
        <v>1035</v>
      </c>
      <c r="W21" s="138">
        <v>150</v>
      </c>
      <c r="X21" s="138"/>
      <c r="Y21" s="138"/>
      <c r="Z21" s="138"/>
      <c r="AA21" s="138"/>
      <c r="AB21" s="138"/>
      <c r="AC21" s="138"/>
      <c r="AD21" s="138"/>
      <c r="AE21" s="138"/>
      <c r="AF21" s="138"/>
      <c r="AG21" s="138"/>
      <c r="AH21" s="138"/>
      <c r="AI21" s="144" t="s">
        <v>92</v>
      </c>
      <c r="AJ21" s="139" t="s">
        <v>93</v>
      </c>
      <c r="AK21" s="144" t="s">
        <v>131</v>
      </c>
      <c r="AL21" s="139" t="s">
        <v>132</v>
      </c>
      <c r="AM21" s="157" t="s">
        <v>158</v>
      </c>
      <c r="AN21" s="162" t="s">
        <v>159</v>
      </c>
      <c r="AO21" s="138" t="s">
        <v>135</v>
      </c>
      <c r="AP21" s="144" t="s">
        <v>136</v>
      </c>
      <c r="AQ21" s="139"/>
    </row>
    <row r="22" s="110" customFormat="1" ht="189" customHeight="1" spans="1:43">
      <c r="A22" s="135">
        <f>SUBTOTAL(103,$D$10:D22)</f>
        <v>12</v>
      </c>
      <c r="B22" s="135" t="s">
        <v>160</v>
      </c>
      <c r="C22" s="135" t="s">
        <v>58</v>
      </c>
      <c r="D22" s="143" t="s">
        <v>161</v>
      </c>
      <c r="E22" s="135" t="s">
        <v>60</v>
      </c>
      <c r="F22" s="135" t="s">
        <v>126</v>
      </c>
      <c r="G22" s="138" t="s">
        <v>62</v>
      </c>
      <c r="H22" s="137" t="s">
        <v>162</v>
      </c>
      <c r="I22" s="139" t="s">
        <v>64</v>
      </c>
      <c r="J22" s="137" t="s">
        <v>163</v>
      </c>
      <c r="K22" s="138">
        <v>6</v>
      </c>
      <c r="L22" s="138">
        <v>3565</v>
      </c>
      <c r="M22" s="144">
        <v>14861</v>
      </c>
      <c r="N22" s="144">
        <v>63</v>
      </c>
      <c r="O22" s="144">
        <f t="shared" si="12"/>
        <v>0</v>
      </c>
      <c r="P22" s="138">
        <f t="shared" si="13"/>
        <v>63</v>
      </c>
      <c r="Q22" s="138"/>
      <c r="R22" s="138"/>
      <c r="S22" s="138">
        <v>63</v>
      </c>
      <c r="T22" s="138"/>
      <c r="U22" s="138"/>
      <c r="V22" s="138"/>
      <c r="W22" s="138"/>
      <c r="X22" s="138"/>
      <c r="Y22" s="138"/>
      <c r="Z22" s="138"/>
      <c r="AA22" s="138"/>
      <c r="AB22" s="138"/>
      <c r="AC22" s="138"/>
      <c r="AD22" s="138"/>
      <c r="AE22" s="138"/>
      <c r="AF22" s="138"/>
      <c r="AG22" s="138"/>
      <c r="AH22" s="138"/>
      <c r="AI22" s="138" t="s">
        <v>66</v>
      </c>
      <c r="AJ22" s="138" t="s">
        <v>67</v>
      </c>
      <c r="AK22" s="144" t="s">
        <v>131</v>
      </c>
      <c r="AL22" s="139" t="s">
        <v>132</v>
      </c>
      <c r="AM22" s="157" t="s">
        <v>164</v>
      </c>
      <c r="AN22" s="157" t="s">
        <v>165</v>
      </c>
      <c r="AO22" s="138" t="s">
        <v>135</v>
      </c>
      <c r="AP22" s="138" t="s">
        <v>136</v>
      </c>
      <c r="AQ22" s="139"/>
    </row>
    <row r="23" s="111" customFormat="1" ht="249" customHeight="1" spans="1:43">
      <c r="A23" s="135">
        <f>SUBTOTAL(103,$D$10:D23)</f>
        <v>13</v>
      </c>
      <c r="B23" s="144" t="s">
        <v>166</v>
      </c>
      <c r="C23" s="138" t="s">
        <v>58</v>
      </c>
      <c r="D23" s="144" t="s">
        <v>167</v>
      </c>
      <c r="E23" s="138" t="s">
        <v>60</v>
      </c>
      <c r="F23" s="138" t="s">
        <v>126</v>
      </c>
      <c r="G23" s="138" t="s">
        <v>62</v>
      </c>
      <c r="H23" s="138" t="s">
        <v>168</v>
      </c>
      <c r="I23" s="144" t="s">
        <v>169</v>
      </c>
      <c r="J23" s="158" t="s">
        <v>170</v>
      </c>
      <c r="K23" s="138">
        <v>24</v>
      </c>
      <c r="L23" s="138">
        <v>520</v>
      </c>
      <c r="M23" s="144">
        <v>1320</v>
      </c>
      <c r="N23" s="144">
        <v>520</v>
      </c>
      <c r="O23" s="144">
        <f t="shared" si="12"/>
        <v>520</v>
      </c>
      <c r="P23" s="138">
        <f t="shared" si="13"/>
        <v>520</v>
      </c>
      <c r="Q23" s="139"/>
      <c r="R23" s="139"/>
      <c r="S23" s="139"/>
      <c r="T23" s="139"/>
      <c r="U23" s="139"/>
      <c r="V23" s="139">
        <v>520</v>
      </c>
      <c r="W23" s="139"/>
      <c r="X23" s="139"/>
      <c r="Y23" s="139"/>
      <c r="Z23" s="139"/>
      <c r="AA23" s="139"/>
      <c r="AB23" s="139"/>
      <c r="AC23" s="139"/>
      <c r="AD23" s="139"/>
      <c r="AE23" s="139"/>
      <c r="AF23" s="139"/>
      <c r="AG23" s="139"/>
      <c r="AH23" s="139"/>
      <c r="AI23" s="139" t="s">
        <v>171</v>
      </c>
      <c r="AJ23" s="139" t="s">
        <v>172</v>
      </c>
      <c r="AK23" s="138" t="s">
        <v>131</v>
      </c>
      <c r="AL23" s="139" t="s">
        <v>132</v>
      </c>
      <c r="AM23" s="157" t="s">
        <v>173</v>
      </c>
      <c r="AN23" s="157" t="s">
        <v>174</v>
      </c>
      <c r="AO23" s="138" t="s">
        <v>135</v>
      </c>
      <c r="AP23" s="138" t="s">
        <v>136</v>
      </c>
      <c r="AQ23" s="139"/>
    </row>
    <row r="24" s="112" customFormat="1" ht="254" customHeight="1" spans="1:43">
      <c r="A24" s="135">
        <f>SUBTOTAL(103,$D$10:D24)</f>
        <v>14</v>
      </c>
      <c r="B24" s="136" t="s">
        <v>175</v>
      </c>
      <c r="C24" s="143" t="s">
        <v>58</v>
      </c>
      <c r="D24" s="143" t="s">
        <v>176</v>
      </c>
      <c r="E24" s="139" t="s">
        <v>60</v>
      </c>
      <c r="F24" s="139" t="s">
        <v>126</v>
      </c>
      <c r="G24" s="138" t="s">
        <v>62</v>
      </c>
      <c r="H24" s="144" t="s">
        <v>177</v>
      </c>
      <c r="I24" s="135" t="s">
        <v>156</v>
      </c>
      <c r="J24" s="157" t="s">
        <v>178</v>
      </c>
      <c r="K24" s="144">
        <v>19</v>
      </c>
      <c r="L24" s="144">
        <v>8453</v>
      </c>
      <c r="M24" s="144">
        <v>24789</v>
      </c>
      <c r="N24" s="144">
        <v>285</v>
      </c>
      <c r="O24" s="144">
        <f t="shared" si="12"/>
        <v>285</v>
      </c>
      <c r="P24" s="138">
        <f t="shared" si="13"/>
        <v>285</v>
      </c>
      <c r="Q24" s="144">
        <v>285</v>
      </c>
      <c r="R24" s="144"/>
      <c r="S24" s="144"/>
      <c r="T24" s="138"/>
      <c r="U24" s="138"/>
      <c r="V24" s="138"/>
      <c r="W24" s="138"/>
      <c r="X24" s="138"/>
      <c r="Y24" s="138"/>
      <c r="Z24" s="138"/>
      <c r="AA24" s="138"/>
      <c r="AB24" s="138"/>
      <c r="AC24" s="138"/>
      <c r="AD24" s="138"/>
      <c r="AE24" s="138"/>
      <c r="AF24" s="138"/>
      <c r="AG24" s="138"/>
      <c r="AH24" s="138"/>
      <c r="AI24" s="144" t="s">
        <v>179</v>
      </c>
      <c r="AJ24" s="144" t="s">
        <v>180</v>
      </c>
      <c r="AK24" s="144" t="s">
        <v>131</v>
      </c>
      <c r="AL24" s="144" t="s">
        <v>132</v>
      </c>
      <c r="AM24" s="157" t="s">
        <v>181</v>
      </c>
      <c r="AN24" s="181" t="s">
        <v>182</v>
      </c>
      <c r="AO24" s="138" t="s">
        <v>135</v>
      </c>
      <c r="AP24" s="138" t="s">
        <v>144</v>
      </c>
      <c r="AQ24" s="139"/>
    </row>
    <row r="25" s="112" customFormat="1" ht="180" customHeight="1" spans="1:43">
      <c r="A25" s="135">
        <f>SUBTOTAL(103,$D$10:D25)</f>
        <v>15</v>
      </c>
      <c r="B25" s="135" t="s">
        <v>183</v>
      </c>
      <c r="C25" s="143" t="s">
        <v>58</v>
      </c>
      <c r="D25" s="143" t="s">
        <v>184</v>
      </c>
      <c r="E25" s="138" t="s">
        <v>60</v>
      </c>
      <c r="F25" s="135" t="s">
        <v>126</v>
      </c>
      <c r="G25" s="138" t="s">
        <v>62</v>
      </c>
      <c r="H25" s="138" t="s">
        <v>185</v>
      </c>
      <c r="I25" s="138" t="s">
        <v>186</v>
      </c>
      <c r="J25" s="159" t="s">
        <v>187</v>
      </c>
      <c r="K25" s="138">
        <v>1</v>
      </c>
      <c r="L25" s="138">
        <v>10</v>
      </c>
      <c r="M25" s="138">
        <v>40</v>
      </c>
      <c r="N25" s="144">
        <v>398</v>
      </c>
      <c r="O25" s="144">
        <f t="shared" si="12"/>
        <v>398</v>
      </c>
      <c r="P25" s="138">
        <f t="shared" si="13"/>
        <v>398</v>
      </c>
      <c r="Q25" s="138">
        <v>398</v>
      </c>
      <c r="R25" s="138"/>
      <c r="S25" s="138"/>
      <c r="T25" s="138"/>
      <c r="U25" s="138"/>
      <c r="V25" s="138"/>
      <c r="W25" s="138"/>
      <c r="X25" s="138"/>
      <c r="Y25" s="138"/>
      <c r="Z25" s="138"/>
      <c r="AA25" s="138"/>
      <c r="AB25" s="138"/>
      <c r="AC25" s="138"/>
      <c r="AD25" s="138"/>
      <c r="AE25" s="138"/>
      <c r="AF25" s="138"/>
      <c r="AG25" s="138"/>
      <c r="AH25" s="138"/>
      <c r="AI25" s="139" t="s">
        <v>131</v>
      </c>
      <c r="AJ25" s="143" t="s">
        <v>132</v>
      </c>
      <c r="AK25" s="139" t="s">
        <v>131</v>
      </c>
      <c r="AL25" s="143" t="s">
        <v>132</v>
      </c>
      <c r="AM25" s="157" t="s">
        <v>188</v>
      </c>
      <c r="AN25" s="157" t="s">
        <v>189</v>
      </c>
      <c r="AO25" s="138" t="s">
        <v>135</v>
      </c>
      <c r="AP25" s="138" t="s">
        <v>136</v>
      </c>
      <c r="AQ25" s="138"/>
    </row>
    <row r="26" s="112" customFormat="1" ht="409" customHeight="1" spans="1:43">
      <c r="A26" s="135">
        <f>SUBTOTAL(103,$D$10:D26)</f>
        <v>16</v>
      </c>
      <c r="B26" s="135" t="s">
        <v>190</v>
      </c>
      <c r="C26" s="143" t="s">
        <v>112</v>
      </c>
      <c r="D26" s="143" t="s">
        <v>191</v>
      </c>
      <c r="E26" s="138" t="s">
        <v>192</v>
      </c>
      <c r="F26" s="135" t="s">
        <v>192</v>
      </c>
      <c r="G26" s="138" t="s">
        <v>8</v>
      </c>
      <c r="H26" s="138" t="s">
        <v>193</v>
      </c>
      <c r="I26" s="138" t="s">
        <v>117</v>
      </c>
      <c r="J26" s="160" t="s">
        <v>194</v>
      </c>
      <c r="K26" s="144">
        <v>147571.7</v>
      </c>
      <c r="L26" s="144">
        <v>17889</v>
      </c>
      <c r="M26" s="144">
        <v>64470</v>
      </c>
      <c r="N26" s="144">
        <v>8599.166</v>
      </c>
      <c r="O26" s="144">
        <f t="shared" si="12"/>
        <v>4178.077839</v>
      </c>
      <c r="P26" s="138">
        <f t="shared" si="13"/>
        <v>6708.3977</v>
      </c>
      <c r="Q26" s="167">
        <v>64.963625</v>
      </c>
      <c r="R26" s="168">
        <v>2222.345914</v>
      </c>
      <c r="S26" s="167">
        <f>N26-Q26-R26-AB26</f>
        <v>4421.088161</v>
      </c>
      <c r="T26" s="167">
        <v>0</v>
      </c>
      <c r="U26" s="167">
        <v>0</v>
      </c>
      <c r="V26" s="167">
        <v>0</v>
      </c>
      <c r="W26" s="167">
        <v>0</v>
      </c>
      <c r="X26" s="167">
        <v>0</v>
      </c>
      <c r="Y26" s="167">
        <v>0</v>
      </c>
      <c r="Z26" s="167">
        <v>0</v>
      </c>
      <c r="AA26" s="167">
        <v>0</v>
      </c>
      <c r="AB26" s="167">
        <v>1890.7683</v>
      </c>
      <c r="AC26" s="138">
        <v>0</v>
      </c>
      <c r="AD26" s="138">
        <v>0</v>
      </c>
      <c r="AE26" s="138">
        <v>0</v>
      </c>
      <c r="AF26" s="138">
        <v>0</v>
      </c>
      <c r="AG26" s="138">
        <v>0</v>
      </c>
      <c r="AH26" s="138">
        <v>0</v>
      </c>
      <c r="AI26" s="139" t="s">
        <v>131</v>
      </c>
      <c r="AJ26" s="143" t="s">
        <v>132</v>
      </c>
      <c r="AK26" s="139" t="s">
        <v>131</v>
      </c>
      <c r="AL26" s="143" t="s">
        <v>132</v>
      </c>
      <c r="AM26" s="182" t="s">
        <v>195</v>
      </c>
      <c r="AN26" s="183" t="s">
        <v>196</v>
      </c>
      <c r="AO26" s="138"/>
      <c r="AP26" s="138"/>
      <c r="AQ26" s="138"/>
    </row>
    <row r="27" s="105" customFormat="1" ht="30" customHeight="1" spans="1:43">
      <c r="A27" s="134" t="s">
        <v>55</v>
      </c>
      <c r="B27" s="133" t="s">
        <v>197</v>
      </c>
      <c r="C27" s="133"/>
      <c r="D27" s="133"/>
      <c r="E27" s="133"/>
      <c r="F27" s="133"/>
      <c r="G27" s="133"/>
      <c r="H27" s="133"/>
      <c r="I27" s="133"/>
      <c r="J27" s="133"/>
      <c r="K27" s="152"/>
      <c r="L27" s="152"/>
      <c r="M27" s="152"/>
      <c r="N27" s="152"/>
      <c r="O27" s="152"/>
      <c r="P27" s="153"/>
      <c r="Q27" s="153"/>
      <c r="R27" s="153"/>
      <c r="S27" s="153"/>
      <c r="T27" s="153"/>
      <c r="U27" s="153"/>
      <c r="V27" s="153"/>
      <c r="W27" s="153"/>
      <c r="X27" s="153"/>
      <c r="Y27" s="153"/>
      <c r="Z27" s="153"/>
      <c r="AA27" s="153"/>
      <c r="AB27" s="153"/>
      <c r="AC27" s="153"/>
      <c r="AD27" s="153"/>
      <c r="AE27" s="153"/>
      <c r="AF27" s="153"/>
      <c r="AG27" s="153"/>
      <c r="AH27" s="153"/>
      <c r="AI27" s="152"/>
      <c r="AJ27" s="152"/>
      <c r="AK27" s="152"/>
      <c r="AL27" s="152"/>
      <c r="AM27" s="152"/>
      <c r="AN27" s="152"/>
      <c r="AO27" s="152"/>
      <c r="AP27" s="152"/>
      <c r="AQ27" s="152"/>
    </row>
    <row r="28" s="105" customFormat="1" ht="30" customHeight="1" spans="1:43">
      <c r="A28" s="134" t="s">
        <v>55</v>
      </c>
      <c r="B28" s="133" t="s">
        <v>198</v>
      </c>
      <c r="C28" s="133"/>
      <c r="D28" s="133"/>
      <c r="E28" s="133"/>
      <c r="F28" s="133"/>
      <c r="G28" s="133"/>
      <c r="H28" s="133"/>
      <c r="I28" s="133"/>
      <c r="J28" s="133"/>
      <c r="K28" s="152">
        <f t="shared" ref="K28:U28" si="14">SUM(K29:K30)</f>
        <v>9188.09</v>
      </c>
      <c r="L28" s="152">
        <f t="shared" si="14"/>
        <v>1080</v>
      </c>
      <c r="M28" s="152">
        <f t="shared" si="14"/>
        <v>4749</v>
      </c>
      <c r="N28" s="152">
        <f t="shared" si="14"/>
        <v>534.47735</v>
      </c>
      <c r="O28" s="152">
        <f t="shared" si="14"/>
        <v>534.47735</v>
      </c>
      <c r="P28" s="153">
        <f t="shared" si="14"/>
        <v>534.47735</v>
      </c>
      <c r="Q28" s="153">
        <f t="shared" si="14"/>
        <v>500</v>
      </c>
      <c r="R28" s="153">
        <f t="shared" si="14"/>
        <v>34.47735</v>
      </c>
      <c r="S28" s="153">
        <f t="shared" si="14"/>
        <v>0</v>
      </c>
      <c r="T28" s="153">
        <f t="shared" si="14"/>
        <v>0</v>
      </c>
      <c r="U28" s="153">
        <f t="shared" si="14"/>
        <v>0</v>
      </c>
      <c r="V28" s="153">
        <f t="shared" ref="V28:AG28" si="15">SUM(V29:V30)</f>
        <v>0</v>
      </c>
      <c r="W28" s="153">
        <f t="shared" si="15"/>
        <v>0</v>
      </c>
      <c r="X28" s="153">
        <f t="shared" si="15"/>
        <v>0</v>
      </c>
      <c r="Y28" s="153">
        <f t="shared" si="15"/>
        <v>0</v>
      </c>
      <c r="Z28" s="153">
        <f t="shared" si="15"/>
        <v>0</v>
      </c>
      <c r="AA28" s="153">
        <f t="shared" si="15"/>
        <v>0</v>
      </c>
      <c r="AB28" s="153">
        <f t="shared" si="15"/>
        <v>0</v>
      </c>
      <c r="AC28" s="153">
        <f t="shared" si="15"/>
        <v>0</v>
      </c>
      <c r="AD28" s="153">
        <f t="shared" si="15"/>
        <v>0</v>
      </c>
      <c r="AE28" s="153">
        <f t="shared" si="15"/>
        <v>0</v>
      </c>
      <c r="AF28" s="153">
        <f t="shared" si="15"/>
        <v>0</v>
      </c>
      <c r="AG28" s="153">
        <f>SUM(AG29:AG29)</f>
        <v>0</v>
      </c>
      <c r="AH28" s="153">
        <f>SUM(AH29:AH29)</f>
        <v>0</v>
      </c>
      <c r="AI28" s="152"/>
      <c r="AJ28" s="152"/>
      <c r="AK28" s="152"/>
      <c r="AL28" s="152"/>
      <c r="AM28" s="152"/>
      <c r="AN28" s="152"/>
      <c r="AO28" s="152"/>
      <c r="AP28" s="152"/>
      <c r="AQ28" s="152"/>
    </row>
    <row r="29" s="113" customFormat="1" ht="211" customHeight="1" spans="1:43">
      <c r="A29" s="138">
        <f>SUBTOTAL(103,$D$10:D29)</f>
        <v>17</v>
      </c>
      <c r="B29" s="144" t="s">
        <v>199</v>
      </c>
      <c r="C29" s="138" t="s">
        <v>58</v>
      </c>
      <c r="D29" s="144" t="s">
        <v>200</v>
      </c>
      <c r="E29" s="138" t="s">
        <v>60</v>
      </c>
      <c r="F29" s="138" t="s">
        <v>201</v>
      </c>
      <c r="G29" s="138" t="s">
        <v>62</v>
      </c>
      <c r="H29" s="138" t="s">
        <v>202</v>
      </c>
      <c r="I29" s="144" t="s">
        <v>77</v>
      </c>
      <c r="J29" s="157" t="s">
        <v>203</v>
      </c>
      <c r="K29" s="144">
        <f>6000+960</f>
        <v>6960</v>
      </c>
      <c r="L29" s="144">
        <v>612</v>
      </c>
      <c r="M29" s="144">
        <v>2768</v>
      </c>
      <c r="N29" s="144">
        <v>500</v>
      </c>
      <c r="O29" s="144">
        <f>Q29+R29+T29+U29+V29+W29+Y29+AA29+AB29+AD29+AE29</f>
        <v>500</v>
      </c>
      <c r="P29" s="138">
        <f>Q29+R29+S29+T29+U29+V29+W29+X29+Y29+Z29</f>
        <v>500</v>
      </c>
      <c r="Q29" s="144">
        <v>500</v>
      </c>
      <c r="R29" s="144"/>
      <c r="S29" s="144"/>
      <c r="T29" s="138"/>
      <c r="U29" s="138"/>
      <c r="V29" s="138"/>
      <c r="W29" s="138"/>
      <c r="X29" s="138"/>
      <c r="Y29" s="138"/>
      <c r="Z29" s="138"/>
      <c r="AA29" s="138"/>
      <c r="AB29" s="138"/>
      <c r="AC29" s="138"/>
      <c r="AD29" s="138"/>
      <c r="AE29" s="138"/>
      <c r="AF29" s="138"/>
      <c r="AG29" s="138"/>
      <c r="AH29" s="138"/>
      <c r="AI29" s="138" t="s">
        <v>85</v>
      </c>
      <c r="AJ29" s="138" t="s">
        <v>86</v>
      </c>
      <c r="AK29" s="138" t="s">
        <v>204</v>
      </c>
      <c r="AL29" s="138" t="s">
        <v>205</v>
      </c>
      <c r="AM29" s="157" t="s">
        <v>206</v>
      </c>
      <c r="AN29" s="157" t="s">
        <v>206</v>
      </c>
      <c r="AO29" s="138" t="s">
        <v>135</v>
      </c>
      <c r="AP29" s="138" t="s">
        <v>136</v>
      </c>
      <c r="AQ29" s="138"/>
    </row>
    <row r="30" s="107" customFormat="1" ht="211" customHeight="1" spans="1:43">
      <c r="A30" s="135">
        <f>SUBTOTAL(103,$D$10:D30)</f>
        <v>18</v>
      </c>
      <c r="B30" s="135" t="s">
        <v>207</v>
      </c>
      <c r="C30" s="135" t="s">
        <v>112</v>
      </c>
      <c r="D30" s="142" t="s">
        <v>208</v>
      </c>
      <c r="E30" s="135" t="s">
        <v>209</v>
      </c>
      <c r="F30" s="135" t="s">
        <v>209</v>
      </c>
      <c r="G30" s="135" t="s">
        <v>62</v>
      </c>
      <c r="H30" s="135" t="s">
        <v>210</v>
      </c>
      <c r="I30" s="144" t="s">
        <v>117</v>
      </c>
      <c r="J30" s="161" t="s">
        <v>211</v>
      </c>
      <c r="K30" s="138">
        <v>2228.09</v>
      </c>
      <c r="L30" s="138">
        <v>468</v>
      </c>
      <c r="M30" s="138">
        <v>1981</v>
      </c>
      <c r="N30" s="144">
        <v>34.47735</v>
      </c>
      <c r="O30" s="144">
        <f>Q30+R30+T30+U30+V30+W30+Y30+AA30+AB30+AD30+AE30</f>
        <v>34.47735</v>
      </c>
      <c r="P30" s="144">
        <f>Q30+R30+S30+T30+U30+V30+W30+X30+Y30+Z30</f>
        <v>34.47735</v>
      </c>
      <c r="Q30" s="167">
        <v>0</v>
      </c>
      <c r="R30" s="169">
        <v>34.47735</v>
      </c>
      <c r="S30" s="167">
        <v>0</v>
      </c>
      <c r="T30" s="167">
        <v>0</v>
      </c>
      <c r="U30" s="167">
        <v>0</v>
      </c>
      <c r="V30" s="167">
        <v>0</v>
      </c>
      <c r="W30" s="167">
        <v>0</v>
      </c>
      <c r="X30" s="170">
        <v>0</v>
      </c>
      <c r="Y30" s="170">
        <v>0</v>
      </c>
      <c r="Z30" s="170">
        <v>0</v>
      </c>
      <c r="AA30" s="170">
        <v>0</v>
      </c>
      <c r="AB30" s="170">
        <v>0</v>
      </c>
      <c r="AC30" s="143">
        <v>0</v>
      </c>
      <c r="AD30" s="143">
        <v>0</v>
      </c>
      <c r="AE30" s="143"/>
      <c r="AF30" s="143"/>
      <c r="AG30" s="139"/>
      <c r="AH30" s="139"/>
      <c r="AI30" s="138" t="s">
        <v>204</v>
      </c>
      <c r="AJ30" s="138" t="s">
        <v>205</v>
      </c>
      <c r="AK30" s="138" t="s">
        <v>204</v>
      </c>
      <c r="AL30" s="138" t="s">
        <v>205</v>
      </c>
      <c r="AM30" s="157" t="s">
        <v>212</v>
      </c>
      <c r="AN30" s="182" t="s">
        <v>122</v>
      </c>
      <c r="AO30" s="138"/>
      <c r="AP30" s="138"/>
      <c r="AQ30" s="138"/>
    </row>
    <row r="31" s="107" customFormat="1" ht="30" customHeight="1" spans="1:43">
      <c r="A31" s="140" t="s">
        <v>55</v>
      </c>
      <c r="B31" s="145" t="s">
        <v>213</v>
      </c>
      <c r="C31" s="145"/>
      <c r="D31" s="145"/>
      <c r="E31" s="145"/>
      <c r="F31" s="145"/>
      <c r="G31" s="145"/>
      <c r="H31" s="145"/>
      <c r="I31" s="145"/>
      <c r="J31" s="145"/>
      <c r="K31" s="154">
        <f t="shared" ref="K31:U31" si="16">SUM(K32:K32)</f>
        <v>1</v>
      </c>
      <c r="L31" s="154">
        <f t="shared" si="16"/>
        <v>4</v>
      </c>
      <c r="M31" s="154">
        <f t="shared" si="16"/>
        <v>5</v>
      </c>
      <c r="N31" s="154">
        <f t="shared" si="16"/>
        <v>395</v>
      </c>
      <c r="O31" s="154">
        <f t="shared" si="16"/>
        <v>395</v>
      </c>
      <c r="P31" s="156">
        <f t="shared" si="16"/>
        <v>395</v>
      </c>
      <c r="Q31" s="156">
        <f t="shared" si="16"/>
        <v>395</v>
      </c>
      <c r="R31" s="156">
        <f t="shared" si="16"/>
        <v>0</v>
      </c>
      <c r="S31" s="156">
        <f t="shared" si="16"/>
        <v>0</v>
      </c>
      <c r="T31" s="156">
        <f t="shared" si="16"/>
        <v>0</v>
      </c>
      <c r="U31" s="156">
        <f t="shared" si="16"/>
        <v>0</v>
      </c>
      <c r="V31" s="156">
        <f t="shared" ref="V31:AI31" si="17">SUM(V32:V32)</f>
        <v>0</v>
      </c>
      <c r="W31" s="156">
        <f t="shared" si="17"/>
        <v>0</v>
      </c>
      <c r="X31" s="156">
        <f t="shared" si="17"/>
        <v>0</v>
      </c>
      <c r="Y31" s="156">
        <f t="shared" si="17"/>
        <v>0</v>
      </c>
      <c r="Z31" s="156">
        <f t="shared" si="17"/>
        <v>0</v>
      </c>
      <c r="AA31" s="156">
        <f t="shared" si="17"/>
        <v>0</v>
      </c>
      <c r="AB31" s="156">
        <f t="shared" si="17"/>
        <v>0</v>
      </c>
      <c r="AC31" s="156">
        <f t="shared" si="17"/>
        <v>0</v>
      </c>
      <c r="AD31" s="156">
        <f t="shared" si="17"/>
        <v>0</v>
      </c>
      <c r="AE31" s="156">
        <f t="shared" si="17"/>
        <v>0</v>
      </c>
      <c r="AF31" s="156">
        <f t="shared" si="17"/>
        <v>0</v>
      </c>
      <c r="AG31" s="156">
        <f t="shared" si="17"/>
        <v>0</v>
      </c>
      <c r="AH31" s="156">
        <f t="shared" si="17"/>
        <v>0</v>
      </c>
      <c r="AI31" s="154"/>
      <c r="AJ31" s="154"/>
      <c r="AK31" s="154"/>
      <c r="AL31" s="154"/>
      <c r="AM31" s="154"/>
      <c r="AN31" s="154"/>
      <c r="AO31" s="154"/>
      <c r="AP31" s="154"/>
      <c r="AQ31" s="154"/>
    </row>
    <row r="32" s="114" customFormat="1" ht="146" customHeight="1" spans="1:43">
      <c r="A32" s="135">
        <f>SUBTOTAL(103,$D$10:D32)</f>
        <v>19</v>
      </c>
      <c r="B32" s="135" t="s">
        <v>214</v>
      </c>
      <c r="C32" s="135" t="s">
        <v>58</v>
      </c>
      <c r="D32" s="135" t="s">
        <v>215</v>
      </c>
      <c r="E32" s="135" t="s">
        <v>60</v>
      </c>
      <c r="F32" s="135" t="s">
        <v>216</v>
      </c>
      <c r="G32" s="135" t="s">
        <v>62</v>
      </c>
      <c r="H32" s="135" t="s">
        <v>217</v>
      </c>
      <c r="I32" s="135" t="s">
        <v>218</v>
      </c>
      <c r="J32" s="136" t="s">
        <v>219</v>
      </c>
      <c r="K32" s="135">
        <v>1</v>
      </c>
      <c r="L32" s="135">
        <v>4</v>
      </c>
      <c r="M32" s="135">
        <v>5</v>
      </c>
      <c r="N32" s="135">
        <v>395</v>
      </c>
      <c r="O32" s="135">
        <f>Q32+R32+T32+U32+V32+W32+Y32+AA32+AB32+AD32+AE32</f>
        <v>395</v>
      </c>
      <c r="P32" s="135">
        <f>Q32+R32+S32+T32+U32+V32+W32+X32+Y32+Z32</f>
        <v>395</v>
      </c>
      <c r="Q32" s="135">
        <v>395</v>
      </c>
      <c r="R32" s="135"/>
      <c r="S32" s="135"/>
      <c r="T32" s="135"/>
      <c r="U32" s="135"/>
      <c r="V32" s="135"/>
      <c r="W32" s="135"/>
      <c r="X32" s="135"/>
      <c r="Y32" s="135"/>
      <c r="Z32" s="135"/>
      <c r="AA32" s="135"/>
      <c r="AB32" s="135"/>
      <c r="AC32" s="135"/>
      <c r="AD32" s="135"/>
      <c r="AE32" s="135"/>
      <c r="AF32" s="135"/>
      <c r="AG32" s="135"/>
      <c r="AH32" s="135"/>
      <c r="AI32" s="135" t="s">
        <v>99</v>
      </c>
      <c r="AJ32" s="135" t="s">
        <v>100</v>
      </c>
      <c r="AK32" s="135" t="s">
        <v>220</v>
      </c>
      <c r="AL32" s="144" t="s">
        <v>221</v>
      </c>
      <c r="AM32" s="136" t="s">
        <v>222</v>
      </c>
      <c r="AN32" s="136" t="s">
        <v>223</v>
      </c>
      <c r="AO32" s="138" t="s">
        <v>135</v>
      </c>
      <c r="AP32" s="138" t="s">
        <v>136</v>
      </c>
      <c r="AQ32" s="139"/>
    </row>
    <row r="33" s="107" customFormat="1" ht="30" customHeight="1" spans="1:43">
      <c r="A33" s="140" t="s">
        <v>55</v>
      </c>
      <c r="B33" s="145" t="s">
        <v>224</v>
      </c>
      <c r="C33" s="145"/>
      <c r="D33" s="145"/>
      <c r="E33" s="145"/>
      <c r="F33" s="145"/>
      <c r="G33" s="145"/>
      <c r="H33" s="145"/>
      <c r="I33" s="145"/>
      <c r="J33" s="145"/>
      <c r="K33" s="154"/>
      <c r="L33" s="154"/>
      <c r="M33" s="154"/>
      <c r="N33" s="154"/>
      <c r="O33" s="154"/>
      <c r="P33" s="156"/>
      <c r="Q33" s="156"/>
      <c r="R33" s="156"/>
      <c r="S33" s="156"/>
      <c r="T33" s="156"/>
      <c r="U33" s="156"/>
      <c r="V33" s="156"/>
      <c r="W33" s="156"/>
      <c r="X33" s="156"/>
      <c r="Y33" s="156"/>
      <c r="Z33" s="156"/>
      <c r="AA33" s="156"/>
      <c r="AB33" s="156"/>
      <c r="AC33" s="156"/>
      <c r="AD33" s="156"/>
      <c r="AE33" s="156"/>
      <c r="AF33" s="156"/>
      <c r="AG33" s="156"/>
      <c r="AH33" s="156"/>
      <c r="AI33" s="154"/>
      <c r="AJ33" s="154"/>
      <c r="AK33" s="154"/>
      <c r="AL33" s="154"/>
      <c r="AM33" s="154"/>
      <c r="AN33" s="154"/>
      <c r="AO33" s="154"/>
      <c r="AP33" s="154"/>
      <c r="AQ33" s="154"/>
    </row>
    <row r="34" s="107" customFormat="1" ht="30" customHeight="1" spans="1:43">
      <c r="A34" s="140" t="s">
        <v>53</v>
      </c>
      <c r="B34" s="145" t="s">
        <v>225</v>
      </c>
      <c r="C34" s="145"/>
      <c r="D34" s="145"/>
      <c r="E34" s="145"/>
      <c r="F34" s="145"/>
      <c r="G34" s="145"/>
      <c r="H34" s="145"/>
      <c r="I34" s="145"/>
      <c r="J34" s="145"/>
      <c r="K34" s="154"/>
      <c r="L34" s="154"/>
      <c r="M34" s="154"/>
      <c r="N34" s="154">
        <f t="shared" ref="N34:U34" si="18">N35+N36+N37+N39</f>
        <v>300</v>
      </c>
      <c r="O34" s="154">
        <f t="shared" si="18"/>
        <v>300</v>
      </c>
      <c r="P34" s="156">
        <f t="shared" si="18"/>
        <v>300</v>
      </c>
      <c r="Q34" s="156">
        <f t="shared" si="18"/>
        <v>300</v>
      </c>
      <c r="R34" s="156">
        <f t="shared" si="18"/>
        <v>0</v>
      </c>
      <c r="S34" s="156">
        <f t="shared" si="18"/>
        <v>0</v>
      </c>
      <c r="T34" s="156">
        <f t="shared" si="18"/>
        <v>0</v>
      </c>
      <c r="U34" s="156">
        <f t="shared" si="18"/>
        <v>0</v>
      </c>
      <c r="V34" s="156">
        <f t="shared" ref="V34:AI34" si="19">V35+V36+V37+V39</f>
        <v>0</v>
      </c>
      <c r="W34" s="156">
        <f t="shared" si="19"/>
        <v>0</v>
      </c>
      <c r="X34" s="156">
        <f t="shared" si="19"/>
        <v>0</v>
      </c>
      <c r="Y34" s="156">
        <f t="shared" si="19"/>
        <v>0</v>
      </c>
      <c r="Z34" s="156">
        <f t="shared" si="19"/>
        <v>0</v>
      </c>
      <c r="AA34" s="156">
        <f t="shared" si="19"/>
        <v>0</v>
      </c>
      <c r="AB34" s="156">
        <f t="shared" si="19"/>
        <v>0</v>
      </c>
      <c r="AC34" s="156">
        <f t="shared" si="19"/>
        <v>0</v>
      </c>
      <c r="AD34" s="156">
        <f t="shared" si="19"/>
        <v>0</v>
      </c>
      <c r="AE34" s="156">
        <f t="shared" si="19"/>
        <v>0</v>
      </c>
      <c r="AF34" s="156">
        <f t="shared" si="19"/>
        <v>0</v>
      </c>
      <c r="AG34" s="156">
        <f t="shared" si="19"/>
        <v>0</v>
      </c>
      <c r="AH34" s="156">
        <f t="shared" si="19"/>
        <v>0</v>
      </c>
      <c r="AI34" s="154"/>
      <c r="AJ34" s="154"/>
      <c r="AK34" s="154"/>
      <c r="AL34" s="154"/>
      <c r="AM34" s="154"/>
      <c r="AN34" s="154"/>
      <c r="AO34" s="154"/>
      <c r="AP34" s="154"/>
      <c r="AQ34" s="154"/>
    </row>
    <row r="35" s="107" customFormat="1" ht="30" customHeight="1" spans="1:43">
      <c r="A35" s="140" t="s">
        <v>55</v>
      </c>
      <c r="B35" s="145" t="s">
        <v>226</v>
      </c>
      <c r="C35" s="145"/>
      <c r="D35" s="145"/>
      <c r="E35" s="145"/>
      <c r="F35" s="145"/>
      <c r="G35" s="145"/>
      <c r="H35" s="145"/>
      <c r="I35" s="145"/>
      <c r="J35" s="145"/>
      <c r="K35" s="154"/>
      <c r="L35" s="154"/>
      <c r="M35" s="154"/>
      <c r="N35" s="154"/>
      <c r="O35" s="154"/>
      <c r="P35" s="156"/>
      <c r="Q35" s="156"/>
      <c r="R35" s="156"/>
      <c r="S35" s="156"/>
      <c r="T35" s="156"/>
      <c r="U35" s="156"/>
      <c r="V35" s="156"/>
      <c r="W35" s="156"/>
      <c r="X35" s="156"/>
      <c r="Y35" s="156"/>
      <c r="Z35" s="156"/>
      <c r="AA35" s="156"/>
      <c r="AB35" s="156"/>
      <c r="AC35" s="156"/>
      <c r="AD35" s="156"/>
      <c r="AE35" s="156"/>
      <c r="AF35" s="156"/>
      <c r="AG35" s="156"/>
      <c r="AH35" s="156"/>
      <c r="AI35" s="154"/>
      <c r="AJ35" s="154"/>
      <c r="AK35" s="154"/>
      <c r="AL35" s="154"/>
      <c r="AM35" s="154"/>
      <c r="AN35" s="154"/>
      <c r="AO35" s="154"/>
      <c r="AP35" s="154"/>
      <c r="AQ35" s="154"/>
    </row>
    <row r="36" s="107" customFormat="1" ht="30" customHeight="1" spans="1:43">
      <c r="A36" s="140" t="s">
        <v>55</v>
      </c>
      <c r="B36" s="145" t="s">
        <v>227</v>
      </c>
      <c r="C36" s="145"/>
      <c r="D36" s="145"/>
      <c r="E36" s="145"/>
      <c r="F36" s="145"/>
      <c r="G36" s="145"/>
      <c r="H36" s="145"/>
      <c r="I36" s="145"/>
      <c r="J36" s="145"/>
      <c r="K36" s="154"/>
      <c r="L36" s="154"/>
      <c r="M36" s="154"/>
      <c r="N36" s="154"/>
      <c r="O36" s="154"/>
      <c r="P36" s="156"/>
      <c r="Q36" s="156"/>
      <c r="R36" s="156"/>
      <c r="S36" s="156"/>
      <c r="T36" s="156"/>
      <c r="U36" s="156"/>
      <c r="V36" s="156"/>
      <c r="W36" s="156"/>
      <c r="X36" s="156"/>
      <c r="Y36" s="156"/>
      <c r="Z36" s="156"/>
      <c r="AA36" s="156"/>
      <c r="AB36" s="156"/>
      <c r="AC36" s="156"/>
      <c r="AD36" s="156"/>
      <c r="AE36" s="156"/>
      <c r="AF36" s="156"/>
      <c r="AG36" s="156"/>
      <c r="AH36" s="156"/>
      <c r="AI36" s="154"/>
      <c r="AJ36" s="154"/>
      <c r="AK36" s="154"/>
      <c r="AL36" s="154"/>
      <c r="AM36" s="154"/>
      <c r="AN36" s="154"/>
      <c r="AO36" s="154"/>
      <c r="AP36" s="154"/>
      <c r="AQ36" s="154"/>
    </row>
    <row r="37" s="107" customFormat="1" ht="30" customHeight="1" spans="1:43">
      <c r="A37" s="140" t="s">
        <v>55</v>
      </c>
      <c r="B37" s="145" t="s">
        <v>228</v>
      </c>
      <c r="C37" s="145"/>
      <c r="D37" s="145"/>
      <c r="E37" s="145"/>
      <c r="F37" s="145"/>
      <c r="G37" s="145"/>
      <c r="H37" s="145"/>
      <c r="I37" s="145"/>
      <c r="J37" s="145"/>
      <c r="K37" s="156">
        <f t="shared" ref="K37:U37" si="20">SUM(K38:K38)</f>
        <v>1000</v>
      </c>
      <c r="L37" s="156">
        <f t="shared" si="20"/>
        <v>12</v>
      </c>
      <c r="M37" s="156">
        <f t="shared" si="20"/>
        <v>38</v>
      </c>
      <c r="N37" s="156">
        <f t="shared" si="20"/>
        <v>300</v>
      </c>
      <c r="O37" s="156">
        <f t="shared" si="20"/>
        <v>300</v>
      </c>
      <c r="P37" s="156">
        <f t="shared" si="20"/>
        <v>300</v>
      </c>
      <c r="Q37" s="156">
        <f t="shared" si="20"/>
        <v>300</v>
      </c>
      <c r="R37" s="156">
        <f t="shared" si="20"/>
        <v>0</v>
      </c>
      <c r="S37" s="156">
        <f t="shared" si="20"/>
        <v>0</v>
      </c>
      <c r="T37" s="156">
        <f t="shared" si="20"/>
        <v>0</v>
      </c>
      <c r="U37" s="156">
        <f t="shared" si="20"/>
        <v>0</v>
      </c>
      <c r="V37" s="156">
        <f t="shared" ref="V37:AI37" si="21">SUM(V38:V38)</f>
        <v>0</v>
      </c>
      <c r="W37" s="156">
        <f t="shared" si="21"/>
        <v>0</v>
      </c>
      <c r="X37" s="156">
        <f t="shared" si="21"/>
        <v>0</v>
      </c>
      <c r="Y37" s="156">
        <f t="shared" si="21"/>
        <v>0</v>
      </c>
      <c r="Z37" s="156">
        <f t="shared" si="21"/>
        <v>0</v>
      </c>
      <c r="AA37" s="156">
        <f t="shared" si="21"/>
        <v>0</v>
      </c>
      <c r="AB37" s="156">
        <f t="shared" si="21"/>
        <v>0</v>
      </c>
      <c r="AC37" s="156">
        <f t="shared" si="21"/>
        <v>0</v>
      </c>
      <c r="AD37" s="156">
        <f t="shared" si="21"/>
        <v>0</v>
      </c>
      <c r="AE37" s="156">
        <f t="shared" si="21"/>
        <v>0</v>
      </c>
      <c r="AF37" s="156">
        <f t="shared" si="21"/>
        <v>0</v>
      </c>
      <c r="AG37" s="156">
        <f t="shared" si="21"/>
        <v>0</v>
      </c>
      <c r="AH37" s="156">
        <f t="shared" si="21"/>
        <v>0</v>
      </c>
      <c r="AI37" s="156"/>
      <c r="AJ37" s="154"/>
      <c r="AK37" s="156"/>
      <c r="AL37" s="154"/>
      <c r="AM37" s="156"/>
      <c r="AN37" s="156"/>
      <c r="AO37" s="156"/>
      <c r="AP37" s="156"/>
      <c r="AQ37" s="156"/>
    </row>
    <row r="38" s="115" customFormat="1" ht="230" customHeight="1" spans="1:43">
      <c r="A38" s="135">
        <f>SUBTOTAL(103,$D$10:D38)</f>
        <v>20</v>
      </c>
      <c r="B38" s="136" t="s">
        <v>229</v>
      </c>
      <c r="C38" s="138" t="s">
        <v>58</v>
      </c>
      <c r="D38" s="135" t="s">
        <v>230</v>
      </c>
      <c r="E38" s="144" t="s">
        <v>60</v>
      </c>
      <c r="F38" s="138" t="s">
        <v>231</v>
      </c>
      <c r="G38" s="135" t="s">
        <v>62</v>
      </c>
      <c r="H38" s="138" t="s">
        <v>232</v>
      </c>
      <c r="I38" s="143" t="s">
        <v>156</v>
      </c>
      <c r="J38" s="137" t="s">
        <v>233</v>
      </c>
      <c r="K38" s="138">
        <v>1000</v>
      </c>
      <c r="L38" s="138">
        <v>12</v>
      </c>
      <c r="M38" s="138">
        <v>38</v>
      </c>
      <c r="N38" s="144">
        <v>300</v>
      </c>
      <c r="O38" s="144">
        <f>Q38+R38+T38+U38+V38+W38+Y38+AA38+AB38+AD38+AE38</f>
        <v>300</v>
      </c>
      <c r="P38" s="138">
        <f>Q38+R38+S38+T38+U38+V38+W38+X38+Y38+Z38</f>
        <v>300</v>
      </c>
      <c r="Q38" s="138">
        <v>300</v>
      </c>
      <c r="R38" s="138"/>
      <c r="S38" s="138"/>
      <c r="T38" s="138"/>
      <c r="U38" s="138"/>
      <c r="V38" s="138"/>
      <c r="W38" s="138"/>
      <c r="X38" s="138"/>
      <c r="Y38" s="138"/>
      <c r="Z38" s="138"/>
      <c r="AA38" s="138"/>
      <c r="AB38" s="138"/>
      <c r="AC38" s="138"/>
      <c r="AD38" s="138"/>
      <c r="AE38" s="138"/>
      <c r="AF38" s="138"/>
      <c r="AG38" s="138"/>
      <c r="AH38" s="138"/>
      <c r="AI38" s="138" t="s">
        <v>92</v>
      </c>
      <c r="AJ38" s="138" t="s">
        <v>93</v>
      </c>
      <c r="AK38" s="138" t="s">
        <v>234</v>
      </c>
      <c r="AL38" s="144" t="s">
        <v>235</v>
      </c>
      <c r="AM38" s="157" t="s">
        <v>236</v>
      </c>
      <c r="AN38" s="162" t="s">
        <v>237</v>
      </c>
      <c r="AO38" s="185" t="s">
        <v>72</v>
      </c>
      <c r="AP38" s="185" t="s">
        <v>73</v>
      </c>
      <c r="AQ38" s="185"/>
    </row>
    <row r="39" s="105" customFormat="1" ht="30" customHeight="1" spans="1:43">
      <c r="A39" s="134" t="s">
        <v>55</v>
      </c>
      <c r="B39" s="133" t="s">
        <v>238</v>
      </c>
      <c r="C39" s="133"/>
      <c r="D39" s="133"/>
      <c r="E39" s="133"/>
      <c r="F39" s="133"/>
      <c r="G39" s="133"/>
      <c r="H39" s="133"/>
      <c r="I39" s="133"/>
      <c r="J39" s="133"/>
      <c r="K39" s="152"/>
      <c r="L39" s="152"/>
      <c r="M39" s="152"/>
      <c r="N39" s="152"/>
      <c r="O39" s="152"/>
      <c r="P39" s="153"/>
      <c r="Q39" s="153"/>
      <c r="R39" s="153"/>
      <c r="S39" s="153"/>
      <c r="T39" s="153"/>
      <c r="U39" s="153"/>
      <c r="V39" s="153"/>
      <c r="W39" s="153"/>
      <c r="X39" s="153"/>
      <c r="Y39" s="153"/>
      <c r="Z39" s="153"/>
      <c r="AA39" s="153"/>
      <c r="AB39" s="153"/>
      <c r="AC39" s="153"/>
      <c r="AD39" s="153"/>
      <c r="AE39" s="153"/>
      <c r="AF39" s="153"/>
      <c r="AG39" s="153"/>
      <c r="AH39" s="153"/>
      <c r="AI39" s="152"/>
      <c r="AJ39" s="152"/>
      <c r="AK39" s="152"/>
      <c r="AL39" s="152"/>
      <c r="AM39" s="152"/>
      <c r="AN39" s="152"/>
      <c r="AO39" s="152"/>
      <c r="AP39" s="152"/>
      <c r="AQ39" s="152"/>
    </row>
    <row r="40" s="105" customFormat="1" ht="30" customHeight="1" spans="1:43">
      <c r="A40" s="134" t="s">
        <v>53</v>
      </c>
      <c r="B40" s="133" t="s">
        <v>239</v>
      </c>
      <c r="C40" s="133"/>
      <c r="D40" s="133"/>
      <c r="E40" s="133"/>
      <c r="F40" s="133"/>
      <c r="G40" s="133"/>
      <c r="H40" s="133"/>
      <c r="I40" s="133"/>
      <c r="J40" s="133"/>
      <c r="K40" s="152"/>
      <c r="L40" s="152"/>
      <c r="M40" s="152"/>
      <c r="N40" s="152">
        <f t="shared" ref="N40:U40" si="22">N41+N48+N54</f>
        <v>35541.59</v>
      </c>
      <c r="O40" s="152">
        <f t="shared" si="22"/>
        <v>27438.22</v>
      </c>
      <c r="P40" s="153">
        <f t="shared" si="22"/>
        <v>25210.56</v>
      </c>
      <c r="Q40" s="153">
        <f t="shared" si="22"/>
        <v>20070.113264</v>
      </c>
      <c r="R40" s="153">
        <f t="shared" si="22"/>
        <v>2167.176736</v>
      </c>
      <c r="S40" s="153">
        <f t="shared" si="22"/>
        <v>2398.27</v>
      </c>
      <c r="T40" s="153">
        <f t="shared" si="22"/>
        <v>500</v>
      </c>
      <c r="U40" s="153">
        <f t="shared" si="22"/>
        <v>0</v>
      </c>
      <c r="V40" s="153">
        <f t="shared" ref="V40:AI40" si="23">V41+V48+V54</f>
        <v>0</v>
      </c>
      <c r="W40" s="153">
        <f t="shared" si="23"/>
        <v>0</v>
      </c>
      <c r="X40" s="153">
        <f t="shared" si="23"/>
        <v>0</v>
      </c>
      <c r="Y40" s="153">
        <f t="shared" si="23"/>
        <v>69</v>
      </c>
      <c r="Z40" s="153">
        <f t="shared" si="23"/>
        <v>6</v>
      </c>
      <c r="AA40" s="153">
        <f t="shared" si="23"/>
        <v>2175.93</v>
      </c>
      <c r="AB40" s="153">
        <f t="shared" si="23"/>
        <v>2456</v>
      </c>
      <c r="AC40" s="153">
        <f t="shared" si="23"/>
        <v>5699.1</v>
      </c>
      <c r="AD40" s="153">
        <f t="shared" si="23"/>
        <v>0</v>
      </c>
      <c r="AE40" s="153">
        <f t="shared" si="23"/>
        <v>0</v>
      </c>
      <c r="AF40" s="153">
        <f t="shared" si="23"/>
        <v>0</v>
      </c>
      <c r="AG40" s="153">
        <f t="shared" si="23"/>
        <v>0</v>
      </c>
      <c r="AH40" s="153">
        <f t="shared" si="23"/>
        <v>0</v>
      </c>
      <c r="AI40" s="152"/>
      <c r="AJ40" s="152"/>
      <c r="AK40" s="152"/>
      <c r="AL40" s="152"/>
      <c r="AM40" s="152"/>
      <c r="AN40" s="152"/>
      <c r="AO40" s="152"/>
      <c r="AP40" s="152"/>
      <c r="AQ40" s="152"/>
    </row>
    <row r="41" s="105" customFormat="1" ht="30" customHeight="1" spans="1:43">
      <c r="A41" s="134" t="s">
        <v>55</v>
      </c>
      <c r="B41" s="133" t="s">
        <v>240</v>
      </c>
      <c r="C41" s="133"/>
      <c r="D41" s="133"/>
      <c r="E41" s="133"/>
      <c r="F41" s="133"/>
      <c r="G41" s="133"/>
      <c r="H41" s="133"/>
      <c r="I41" s="133"/>
      <c r="J41" s="133"/>
      <c r="K41" s="152">
        <f t="shared" ref="K41:U41" si="24">SUM(K42:K47)</f>
        <v>36.583</v>
      </c>
      <c r="L41" s="152">
        <f t="shared" si="24"/>
        <v>60153</v>
      </c>
      <c r="M41" s="152">
        <f t="shared" si="24"/>
        <v>235041</v>
      </c>
      <c r="N41" s="152">
        <f t="shared" si="24"/>
        <v>3334.49</v>
      </c>
      <c r="O41" s="152">
        <f t="shared" si="24"/>
        <v>1952.22</v>
      </c>
      <c r="P41" s="153">
        <f t="shared" si="24"/>
        <v>3334.49</v>
      </c>
      <c r="Q41" s="153">
        <f t="shared" si="24"/>
        <v>1452.22</v>
      </c>
      <c r="R41" s="153">
        <f t="shared" si="24"/>
        <v>0</v>
      </c>
      <c r="S41" s="153">
        <f t="shared" si="24"/>
        <v>1382.27</v>
      </c>
      <c r="T41" s="153">
        <f t="shared" si="24"/>
        <v>500</v>
      </c>
      <c r="U41" s="153">
        <f t="shared" si="24"/>
        <v>0</v>
      </c>
      <c r="V41" s="153">
        <f t="shared" ref="V41:AI41" si="25">SUM(V42:V47)</f>
        <v>0</v>
      </c>
      <c r="W41" s="153">
        <f t="shared" si="25"/>
        <v>0</v>
      </c>
      <c r="X41" s="153">
        <f t="shared" si="25"/>
        <v>0</v>
      </c>
      <c r="Y41" s="153">
        <f t="shared" si="25"/>
        <v>0</v>
      </c>
      <c r="Z41" s="153">
        <f t="shared" si="25"/>
        <v>0</v>
      </c>
      <c r="AA41" s="153">
        <f t="shared" si="25"/>
        <v>0</v>
      </c>
      <c r="AB41" s="153">
        <f t="shared" si="25"/>
        <v>0</v>
      </c>
      <c r="AC41" s="153">
        <f t="shared" si="25"/>
        <v>0</v>
      </c>
      <c r="AD41" s="153">
        <f t="shared" si="25"/>
        <v>0</v>
      </c>
      <c r="AE41" s="153">
        <f t="shared" si="25"/>
        <v>0</v>
      </c>
      <c r="AF41" s="153">
        <f t="shared" si="25"/>
        <v>0</v>
      </c>
      <c r="AG41" s="153">
        <f t="shared" si="25"/>
        <v>0</v>
      </c>
      <c r="AH41" s="153">
        <f t="shared" si="25"/>
        <v>0</v>
      </c>
      <c r="AI41" s="152"/>
      <c r="AJ41" s="152"/>
      <c r="AK41" s="152"/>
      <c r="AL41" s="152"/>
      <c r="AM41" s="152"/>
      <c r="AN41" s="152"/>
      <c r="AO41" s="152"/>
      <c r="AP41" s="152"/>
      <c r="AQ41" s="152"/>
    </row>
    <row r="42" s="116" customFormat="1" ht="232" customHeight="1" spans="1:43">
      <c r="A42" s="138">
        <f>SUBTOTAL(103,$D$10:D42)</f>
        <v>21</v>
      </c>
      <c r="B42" s="144" t="s">
        <v>241</v>
      </c>
      <c r="C42" s="144" t="s">
        <v>58</v>
      </c>
      <c r="D42" s="144" t="s">
        <v>242</v>
      </c>
      <c r="E42" s="138" t="s">
        <v>243</v>
      </c>
      <c r="F42" s="138" t="s">
        <v>244</v>
      </c>
      <c r="G42" s="138" t="s">
        <v>245</v>
      </c>
      <c r="H42" s="138" t="s">
        <v>246</v>
      </c>
      <c r="I42" s="144" t="s">
        <v>247</v>
      </c>
      <c r="J42" s="158" t="s">
        <v>248</v>
      </c>
      <c r="K42" s="138">
        <v>6.58</v>
      </c>
      <c r="L42" s="138">
        <v>239</v>
      </c>
      <c r="M42" s="138">
        <v>897</v>
      </c>
      <c r="N42" s="144">
        <v>764.61</v>
      </c>
      <c r="O42" s="144">
        <f t="shared" ref="O42:O47" si="26">Q42+R42+T42+U42+V42+W42+Y42+AA42+AB42+AD42+AE42</f>
        <v>764.61</v>
      </c>
      <c r="P42" s="138">
        <f t="shared" ref="P42:P47" si="27">Q42+R42+S42+T42+U42+V42+W42+X42+Y42+Z42</f>
        <v>764.61</v>
      </c>
      <c r="Q42" s="144">
        <v>764.61</v>
      </c>
      <c r="R42" s="144"/>
      <c r="S42" s="138"/>
      <c r="T42" s="138"/>
      <c r="U42" s="138"/>
      <c r="V42" s="138"/>
      <c r="W42" s="138"/>
      <c r="X42" s="138"/>
      <c r="Y42" s="138"/>
      <c r="Z42" s="138"/>
      <c r="AA42" s="138"/>
      <c r="AB42" s="138"/>
      <c r="AC42" s="138"/>
      <c r="AD42" s="138"/>
      <c r="AE42" s="138"/>
      <c r="AF42" s="138"/>
      <c r="AG42" s="138"/>
      <c r="AH42" s="138"/>
      <c r="AI42" s="138" t="s">
        <v>249</v>
      </c>
      <c r="AJ42" s="138" t="s">
        <v>250</v>
      </c>
      <c r="AK42" s="138" t="s">
        <v>249</v>
      </c>
      <c r="AL42" s="138" t="s">
        <v>250</v>
      </c>
      <c r="AM42" s="157" t="s">
        <v>251</v>
      </c>
      <c r="AN42" s="162" t="s">
        <v>252</v>
      </c>
      <c r="AO42" s="138" t="s">
        <v>135</v>
      </c>
      <c r="AP42" s="138" t="s">
        <v>144</v>
      </c>
      <c r="AQ42" s="135"/>
    </row>
    <row r="43" s="117" customFormat="1" ht="245" customHeight="1" spans="1:43">
      <c r="A43" s="135">
        <f>SUBTOTAL(103,$D$10:D43)</f>
        <v>22</v>
      </c>
      <c r="B43" s="135" t="s">
        <v>253</v>
      </c>
      <c r="C43" s="135" t="s">
        <v>58</v>
      </c>
      <c r="D43" s="135" t="s">
        <v>254</v>
      </c>
      <c r="E43" s="135" t="s">
        <v>243</v>
      </c>
      <c r="F43" s="135" t="s">
        <v>244</v>
      </c>
      <c r="G43" s="135" t="s">
        <v>62</v>
      </c>
      <c r="H43" s="135" t="s">
        <v>255</v>
      </c>
      <c r="I43" s="135" t="s">
        <v>169</v>
      </c>
      <c r="J43" s="137" t="s">
        <v>256</v>
      </c>
      <c r="K43" s="138">
        <v>2</v>
      </c>
      <c r="L43" s="144">
        <v>30</v>
      </c>
      <c r="M43" s="144">
        <v>30</v>
      </c>
      <c r="N43" s="144">
        <v>200</v>
      </c>
      <c r="O43" s="144">
        <f t="shared" si="26"/>
        <v>200</v>
      </c>
      <c r="P43" s="138">
        <f t="shared" si="27"/>
        <v>200</v>
      </c>
      <c r="Q43" s="138"/>
      <c r="R43" s="138"/>
      <c r="S43" s="138"/>
      <c r="T43" s="144">
        <v>200</v>
      </c>
      <c r="U43" s="144"/>
      <c r="V43" s="138"/>
      <c r="W43" s="138"/>
      <c r="X43" s="138"/>
      <c r="Y43" s="138"/>
      <c r="Z43" s="138"/>
      <c r="AA43" s="138"/>
      <c r="AB43" s="138"/>
      <c r="AC43" s="138"/>
      <c r="AD43" s="138"/>
      <c r="AE43" s="138"/>
      <c r="AF43" s="144"/>
      <c r="AG43" s="138"/>
      <c r="AH43" s="138"/>
      <c r="AI43" s="138" t="s">
        <v>257</v>
      </c>
      <c r="AJ43" s="138" t="s">
        <v>258</v>
      </c>
      <c r="AK43" s="138" t="s">
        <v>259</v>
      </c>
      <c r="AL43" s="138" t="s">
        <v>260</v>
      </c>
      <c r="AM43" s="184" t="s">
        <v>261</v>
      </c>
      <c r="AN43" s="184" t="s">
        <v>262</v>
      </c>
      <c r="AO43" s="138" t="s">
        <v>135</v>
      </c>
      <c r="AP43" s="138" t="s">
        <v>136</v>
      </c>
      <c r="AQ43" s="139"/>
    </row>
    <row r="44" s="117" customFormat="1" ht="245" customHeight="1" spans="1:43">
      <c r="A44" s="135">
        <f>SUBTOTAL(103,$D$10:D44)</f>
        <v>23</v>
      </c>
      <c r="B44" s="135" t="s">
        <v>263</v>
      </c>
      <c r="C44" s="135" t="s">
        <v>58</v>
      </c>
      <c r="D44" s="135" t="s">
        <v>264</v>
      </c>
      <c r="E44" s="135" t="s">
        <v>243</v>
      </c>
      <c r="F44" s="135" t="s">
        <v>244</v>
      </c>
      <c r="G44" s="135" t="s">
        <v>62</v>
      </c>
      <c r="H44" s="135" t="s">
        <v>265</v>
      </c>
      <c r="I44" s="135" t="s">
        <v>77</v>
      </c>
      <c r="J44" s="137" t="s">
        <v>266</v>
      </c>
      <c r="K44" s="138">
        <v>3</v>
      </c>
      <c r="L44" s="144">
        <v>186</v>
      </c>
      <c r="M44" s="144">
        <v>715</v>
      </c>
      <c r="N44" s="144">
        <v>300</v>
      </c>
      <c r="O44" s="144">
        <f t="shared" si="26"/>
        <v>300</v>
      </c>
      <c r="P44" s="138">
        <f t="shared" si="27"/>
        <v>300</v>
      </c>
      <c r="Q44" s="138"/>
      <c r="R44" s="138"/>
      <c r="S44" s="138"/>
      <c r="T44" s="144">
        <v>300</v>
      </c>
      <c r="U44" s="144"/>
      <c r="V44" s="138"/>
      <c r="W44" s="138"/>
      <c r="X44" s="138"/>
      <c r="Y44" s="138"/>
      <c r="Z44" s="138"/>
      <c r="AA44" s="138"/>
      <c r="AB44" s="138"/>
      <c r="AC44" s="138"/>
      <c r="AD44" s="138"/>
      <c r="AE44" s="138"/>
      <c r="AF44" s="144"/>
      <c r="AG44" s="138"/>
      <c r="AH44" s="138"/>
      <c r="AI44" s="138" t="s">
        <v>267</v>
      </c>
      <c r="AJ44" s="138" t="s">
        <v>268</v>
      </c>
      <c r="AK44" s="138" t="s">
        <v>259</v>
      </c>
      <c r="AL44" s="138" t="s">
        <v>260</v>
      </c>
      <c r="AM44" s="184" t="s">
        <v>269</v>
      </c>
      <c r="AN44" s="184" t="s">
        <v>270</v>
      </c>
      <c r="AO44" s="138" t="s">
        <v>135</v>
      </c>
      <c r="AP44" s="138" t="s">
        <v>136</v>
      </c>
      <c r="AQ44" s="139"/>
    </row>
    <row r="45" s="113" customFormat="1" ht="283" customHeight="1" spans="1:43">
      <c r="A45" s="138">
        <f>SUBTOTAL(103,$D$10:D45)</f>
        <v>24</v>
      </c>
      <c r="B45" s="144" t="s">
        <v>271</v>
      </c>
      <c r="C45" s="138" t="s">
        <v>58</v>
      </c>
      <c r="D45" s="144" t="s">
        <v>272</v>
      </c>
      <c r="E45" s="138" t="s">
        <v>60</v>
      </c>
      <c r="F45" s="138" t="s">
        <v>201</v>
      </c>
      <c r="G45" s="138" t="s">
        <v>62</v>
      </c>
      <c r="H45" s="138" t="s">
        <v>127</v>
      </c>
      <c r="I45" s="144" t="s">
        <v>273</v>
      </c>
      <c r="J45" s="162" t="s">
        <v>274</v>
      </c>
      <c r="K45" s="144">
        <v>3.5</v>
      </c>
      <c r="L45" s="144">
        <v>143</v>
      </c>
      <c r="M45" s="144">
        <v>500</v>
      </c>
      <c r="N45" s="144">
        <v>387.61</v>
      </c>
      <c r="O45" s="144">
        <f t="shared" si="26"/>
        <v>387.61</v>
      </c>
      <c r="P45" s="138">
        <f t="shared" si="27"/>
        <v>387.61</v>
      </c>
      <c r="Q45" s="144">
        <v>387.61</v>
      </c>
      <c r="R45" s="144"/>
      <c r="S45" s="144"/>
      <c r="T45" s="138"/>
      <c r="U45" s="138"/>
      <c r="V45" s="138"/>
      <c r="W45" s="138"/>
      <c r="X45" s="138"/>
      <c r="Y45" s="138"/>
      <c r="Z45" s="138"/>
      <c r="AA45" s="138"/>
      <c r="AB45" s="138"/>
      <c r="AC45" s="138"/>
      <c r="AD45" s="138"/>
      <c r="AE45" s="138"/>
      <c r="AF45" s="138"/>
      <c r="AG45" s="138"/>
      <c r="AH45" s="138"/>
      <c r="AI45" s="138" t="s">
        <v>249</v>
      </c>
      <c r="AJ45" s="138" t="s">
        <v>250</v>
      </c>
      <c r="AK45" s="138" t="s">
        <v>249</v>
      </c>
      <c r="AL45" s="138" t="s">
        <v>250</v>
      </c>
      <c r="AM45" s="182" t="s">
        <v>275</v>
      </c>
      <c r="AN45" s="162" t="s">
        <v>276</v>
      </c>
      <c r="AO45" s="138" t="s">
        <v>135</v>
      </c>
      <c r="AP45" s="138" t="s">
        <v>136</v>
      </c>
      <c r="AQ45" s="138"/>
    </row>
    <row r="46" s="116" customFormat="1" ht="235" customHeight="1" spans="1:43">
      <c r="A46" s="135">
        <f>SUBTOTAL(103,$D$10:D46)</f>
        <v>25</v>
      </c>
      <c r="B46" s="144" t="s">
        <v>277</v>
      </c>
      <c r="C46" s="144">
        <v>2024</v>
      </c>
      <c r="D46" s="144" t="s">
        <v>278</v>
      </c>
      <c r="E46" s="138" t="s">
        <v>243</v>
      </c>
      <c r="F46" s="138" t="s">
        <v>244</v>
      </c>
      <c r="G46" s="138" t="s">
        <v>62</v>
      </c>
      <c r="H46" s="138" t="s">
        <v>279</v>
      </c>
      <c r="I46" s="138" t="s">
        <v>77</v>
      </c>
      <c r="J46" s="157" t="s">
        <v>280</v>
      </c>
      <c r="K46" s="138">
        <v>11.503</v>
      </c>
      <c r="L46" s="138">
        <v>236</v>
      </c>
      <c r="M46" s="138">
        <v>950</v>
      </c>
      <c r="N46" s="144">
        <v>1382.27</v>
      </c>
      <c r="O46" s="144">
        <f t="shared" si="26"/>
        <v>0</v>
      </c>
      <c r="P46" s="138">
        <f t="shared" si="27"/>
        <v>1382.27</v>
      </c>
      <c r="Q46" s="144"/>
      <c r="R46" s="144"/>
      <c r="S46" s="138">
        <v>1382.27</v>
      </c>
      <c r="T46" s="138"/>
      <c r="U46" s="138"/>
      <c r="V46" s="138"/>
      <c r="W46" s="138"/>
      <c r="X46" s="138"/>
      <c r="Y46" s="138"/>
      <c r="Z46" s="138"/>
      <c r="AA46" s="138"/>
      <c r="AB46" s="138"/>
      <c r="AC46" s="138"/>
      <c r="AD46" s="138"/>
      <c r="AE46" s="138"/>
      <c r="AF46" s="138"/>
      <c r="AG46" s="138"/>
      <c r="AH46" s="138"/>
      <c r="AI46" s="138" t="s">
        <v>249</v>
      </c>
      <c r="AJ46" s="138" t="s">
        <v>250</v>
      </c>
      <c r="AK46" s="138" t="s">
        <v>249</v>
      </c>
      <c r="AL46" s="138" t="s">
        <v>250</v>
      </c>
      <c r="AM46" s="157" t="s">
        <v>281</v>
      </c>
      <c r="AN46" s="157" t="s">
        <v>282</v>
      </c>
      <c r="AO46" s="138" t="s">
        <v>135</v>
      </c>
      <c r="AP46" s="138" t="s">
        <v>136</v>
      </c>
      <c r="AQ46" s="135"/>
    </row>
    <row r="47" s="116" customFormat="1" ht="220" customHeight="1" spans="1:43">
      <c r="A47" s="135">
        <f>SUBTOTAL(103,$D$10:D47)</f>
        <v>26</v>
      </c>
      <c r="B47" s="144" t="s">
        <v>283</v>
      </c>
      <c r="C47" s="144">
        <v>2024</v>
      </c>
      <c r="D47" s="144" t="s">
        <v>284</v>
      </c>
      <c r="E47" s="138" t="s">
        <v>243</v>
      </c>
      <c r="F47" s="138" t="s">
        <v>244</v>
      </c>
      <c r="G47" s="138" t="s">
        <v>62</v>
      </c>
      <c r="H47" s="138" t="s">
        <v>285</v>
      </c>
      <c r="I47" s="138" t="s">
        <v>77</v>
      </c>
      <c r="J47" s="162" t="s">
        <v>286</v>
      </c>
      <c r="K47" s="138">
        <v>10</v>
      </c>
      <c r="L47" s="138">
        <v>59319</v>
      </c>
      <c r="M47" s="138">
        <v>231949</v>
      </c>
      <c r="N47" s="144">
        <v>300</v>
      </c>
      <c r="O47" s="144">
        <f t="shared" si="26"/>
        <v>300</v>
      </c>
      <c r="P47" s="138">
        <f t="shared" si="27"/>
        <v>300</v>
      </c>
      <c r="Q47" s="138">
        <v>300</v>
      </c>
      <c r="R47" s="138"/>
      <c r="S47" s="138"/>
      <c r="T47" s="138"/>
      <c r="U47" s="138"/>
      <c r="V47" s="138"/>
      <c r="W47" s="138"/>
      <c r="X47" s="138"/>
      <c r="Y47" s="138"/>
      <c r="Z47" s="138"/>
      <c r="AA47" s="138"/>
      <c r="AB47" s="138"/>
      <c r="AC47" s="138"/>
      <c r="AD47" s="138"/>
      <c r="AE47" s="138"/>
      <c r="AF47" s="138"/>
      <c r="AG47" s="138"/>
      <c r="AH47" s="138"/>
      <c r="AI47" s="138" t="s">
        <v>287</v>
      </c>
      <c r="AJ47" s="138" t="s">
        <v>288</v>
      </c>
      <c r="AK47" s="138" t="s">
        <v>289</v>
      </c>
      <c r="AL47" s="138" t="s">
        <v>290</v>
      </c>
      <c r="AM47" s="157" t="s">
        <v>291</v>
      </c>
      <c r="AN47" s="162" t="s">
        <v>292</v>
      </c>
      <c r="AO47" s="138" t="s">
        <v>135</v>
      </c>
      <c r="AP47" s="138" t="s">
        <v>136</v>
      </c>
      <c r="AQ47" s="135"/>
    </row>
    <row r="48" s="105" customFormat="1" ht="30" customHeight="1" spans="1:43">
      <c r="A48" s="134" t="s">
        <v>55</v>
      </c>
      <c r="B48" s="133" t="s">
        <v>293</v>
      </c>
      <c r="C48" s="133"/>
      <c r="D48" s="133"/>
      <c r="E48" s="133"/>
      <c r="F48" s="133"/>
      <c r="G48" s="133"/>
      <c r="H48" s="133"/>
      <c r="I48" s="133"/>
      <c r="J48" s="133"/>
      <c r="K48" s="152">
        <f t="shared" ref="K48:U48" si="28">SUM(K49:K53)</f>
        <v>10008</v>
      </c>
      <c r="L48" s="152">
        <f t="shared" si="28"/>
        <v>7122</v>
      </c>
      <c r="M48" s="152">
        <f t="shared" si="28"/>
        <v>28357</v>
      </c>
      <c r="N48" s="152">
        <f t="shared" si="28"/>
        <v>31437.1</v>
      </c>
      <c r="O48" s="152">
        <f t="shared" si="28"/>
        <v>24716</v>
      </c>
      <c r="P48" s="153">
        <f t="shared" si="28"/>
        <v>21106.07</v>
      </c>
      <c r="Q48" s="153">
        <f t="shared" si="28"/>
        <v>17847.893264</v>
      </c>
      <c r="R48" s="153">
        <f t="shared" si="28"/>
        <v>2167.176736</v>
      </c>
      <c r="S48" s="153">
        <f t="shared" si="28"/>
        <v>1016</v>
      </c>
      <c r="T48" s="153">
        <f t="shared" si="28"/>
        <v>0</v>
      </c>
      <c r="U48" s="153">
        <f t="shared" si="28"/>
        <v>0</v>
      </c>
      <c r="V48" s="153">
        <f t="shared" ref="V48:AI48" si="29">SUM(V49:V53)</f>
        <v>0</v>
      </c>
      <c r="W48" s="153">
        <f t="shared" si="29"/>
        <v>0</v>
      </c>
      <c r="X48" s="153">
        <f t="shared" si="29"/>
        <v>0</v>
      </c>
      <c r="Y48" s="153">
        <f t="shared" si="29"/>
        <v>69</v>
      </c>
      <c r="Z48" s="153">
        <f t="shared" si="29"/>
        <v>6</v>
      </c>
      <c r="AA48" s="153">
        <f t="shared" si="29"/>
        <v>2175.93</v>
      </c>
      <c r="AB48" s="153">
        <f t="shared" si="29"/>
        <v>2456</v>
      </c>
      <c r="AC48" s="153">
        <f t="shared" si="29"/>
        <v>5699.1</v>
      </c>
      <c r="AD48" s="153">
        <f t="shared" si="29"/>
        <v>0</v>
      </c>
      <c r="AE48" s="153">
        <f t="shared" si="29"/>
        <v>0</v>
      </c>
      <c r="AF48" s="153">
        <f t="shared" si="29"/>
        <v>0</v>
      </c>
      <c r="AG48" s="153">
        <f t="shared" si="29"/>
        <v>0</v>
      </c>
      <c r="AH48" s="153">
        <f t="shared" si="29"/>
        <v>0</v>
      </c>
      <c r="AI48" s="152"/>
      <c r="AJ48" s="152"/>
      <c r="AK48" s="152"/>
      <c r="AL48" s="152"/>
      <c r="AM48" s="152"/>
      <c r="AN48" s="152"/>
      <c r="AO48" s="152"/>
      <c r="AP48" s="152"/>
      <c r="AQ48" s="152"/>
    </row>
    <row r="49" s="112" customFormat="1" ht="338" customHeight="1" spans="1:43">
      <c r="A49" s="135">
        <f>SUBTOTAL(103,$D$10:D49)</f>
        <v>27</v>
      </c>
      <c r="B49" s="136" t="s">
        <v>294</v>
      </c>
      <c r="C49" s="143" t="s">
        <v>58</v>
      </c>
      <c r="D49" s="143" t="s">
        <v>295</v>
      </c>
      <c r="E49" s="139" t="s">
        <v>243</v>
      </c>
      <c r="F49" s="139" t="s">
        <v>296</v>
      </c>
      <c r="G49" s="138" t="s">
        <v>139</v>
      </c>
      <c r="H49" s="144" t="s">
        <v>297</v>
      </c>
      <c r="I49" s="143" t="s">
        <v>298</v>
      </c>
      <c r="J49" s="143" t="s">
        <v>299</v>
      </c>
      <c r="K49" s="135">
        <v>1</v>
      </c>
      <c r="L49" s="144">
        <v>2353</v>
      </c>
      <c r="M49" s="144">
        <v>9370</v>
      </c>
      <c r="N49" s="144">
        <v>6000</v>
      </c>
      <c r="O49" s="144">
        <f>Q49+R49+T49+U49+V49+W49+Y49+AA49+AB49+AD49+AE49</f>
        <v>5457</v>
      </c>
      <c r="P49" s="138">
        <f>Q49+R49+S49+T49+U49+V49+W49+X49+Y49+Z49</f>
        <v>5807</v>
      </c>
      <c r="Q49" s="138">
        <v>3473.123264</v>
      </c>
      <c r="R49" s="138">
        <v>1790.876736</v>
      </c>
      <c r="S49" s="138">
        <v>543</v>
      </c>
      <c r="T49" s="138"/>
      <c r="U49" s="138"/>
      <c r="V49" s="138"/>
      <c r="W49" s="138"/>
      <c r="X49" s="138"/>
      <c r="Y49" s="138"/>
      <c r="Z49" s="138"/>
      <c r="AA49" s="138">
        <v>193</v>
      </c>
      <c r="AB49" s="138"/>
      <c r="AC49" s="138"/>
      <c r="AD49" s="138"/>
      <c r="AE49" s="138"/>
      <c r="AF49" s="138"/>
      <c r="AG49" s="138"/>
      <c r="AH49" s="138"/>
      <c r="AI49" s="139" t="s">
        <v>131</v>
      </c>
      <c r="AJ49" s="143" t="s">
        <v>132</v>
      </c>
      <c r="AK49" s="139" t="s">
        <v>131</v>
      </c>
      <c r="AL49" s="143" t="s">
        <v>132</v>
      </c>
      <c r="AM49" s="157" t="s">
        <v>300</v>
      </c>
      <c r="AN49" s="162" t="s">
        <v>301</v>
      </c>
      <c r="AO49" s="138" t="s">
        <v>135</v>
      </c>
      <c r="AP49" s="138" t="s">
        <v>144</v>
      </c>
      <c r="AQ49" s="139"/>
    </row>
    <row r="50" s="112" customFormat="1" ht="357" customHeight="1" spans="1:43">
      <c r="A50" s="135">
        <f>SUBTOTAL(103,$D$10:D50)</f>
        <v>28</v>
      </c>
      <c r="B50" s="136" t="s">
        <v>302</v>
      </c>
      <c r="C50" s="143" t="s">
        <v>58</v>
      </c>
      <c r="D50" s="143" t="s">
        <v>303</v>
      </c>
      <c r="E50" s="139" t="s">
        <v>243</v>
      </c>
      <c r="F50" s="139" t="s">
        <v>296</v>
      </c>
      <c r="G50" s="138" t="s">
        <v>139</v>
      </c>
      <c r="H50" s="138" t="s">
        <v>297</v>
      </c>
      <c r="I50" s="139" t="s">
        <v>298</v>
      </c>
      <c r="J50" s="162" t="s">
        <v>304</v>
      </c>
      <c r="K50" s="138">
        <v>1</v>
      </c>
      <c r="L50" s="138">
        <v>2353</v>
      </c>
      <c r="M50" s="138">
        <v>9370</v>
      </c>
      <c r="N50" s="144">
        <v>4889.1</v>
      </c>
      <c r="O50" s="144">
        <f>Q50+R50+T50+U50+V50+W50+Y50+AA50+AB50+AD50+AE50</f>
        <v>4742</v>
      </c>
      <c r="P50" s="138">
        <f>Q50+R50+S50+T50+U50+V50+W50+X50+Y50+Z50</f>
        <v>1303.07</v>
      </c>
      <c r="Q50" s="138">
        <v>926.77</v>
      </c>
      <c r="R50" s="138">
        <v>376.3</v>
      </c>
      <c r="S50" s="138"/>
      <c r="T50" s="138"/>
      <c r="U50" s="138"/>
      <c r="V50" s="138"/>
      <c r="W50" s="138"/>
      <c r="X50" s="138"/>
      <c r="Y50" s="138"/>
      <c r="Z50" s="138"/>
      <c r="AA50" s="138">
        <v>1982.93</v>
      </c>
      <c r="AB50" s="138">
        <v>1456</v>
      </c>
      <c r="AC50" s="138">
        <v>147.1</v>
      </c>
      <c r="AD50" s="138"/>
      <c r="AE50" s="138"/>
      <c r="AF50" s="138"/>
      <c r="AG50" s="138"/>
      <c r="AH50" s="138"/>
      <c r="AI50" s="139" t="s">
        <v>68</v>
      </c>
      <c r="AJ50" s="143" t="s">
        <v>69</v>
      </c>
      <c r="AK50" s="139" t="s">
        <v>68</v>
      </c>
      <c r="AL50" s="143" t="s">
        <v>69</v>
      </c>
      <c r="AM50" s="157" t="s">
        <v>305</v>
      </c>
      <c r="AN50" s="162" t="s">
        <v>306</v>
      </c>
      <c r="AO50" s="138" t="s">
        <v>135</v>
      </c>
      <c r="AP50" s="138" t="s">
        <v>144</v>
      </c>
      <c r="AQ50" s="139"/>
    </row>
    <row r="51" s="118" customFormat="1" ht="208" customHeight="1" spans="1:43">
      <c r="A51" s="135">
        <f>SUBTOTAL(103,$D$10:D51)</f>
        <v>29</v>
      </c>
      <c r="B51" s="136" t="s">
        <v>307</v>
      </c>
      <c r="C51" s="135" t="s">
        <v>58</v>
      </c>
      <c r="D51" s="135" t="s">
        <v>308</v>
      </c>
      <c r="E51" s="136" t="s">
        <v>243</v>
      </c>
      <c r="F51" s="139" t="s">
        <v>296</v>
      </c>
      <c r="G51" s="135" t="s">
        <v>62</v>
      </c>
      <c r="H51" s="135" t="s">
        <v>309</v>
      </c>
      <c r="I51" s="135" t="s">
        <v>64</v>
      </c>
      <c r="J51" s="137" t="s">
        <v>310</v>
      </c>
      <c r="K51" s="138">
        <v>10000</v>
      </c>
      <c r="L51" s="138">
        <v>60</v>
      </c>
      <c r="M51" s="138">
        <v>241</v>
      </c>
      <c r="N51" s="144">
        <v>473</v>
      </c>
      <c r="O51" s="144">
        <f>Q51+R51+T51+U51+V51+W51+Y51+AA51+AB51+AD51+AE51</f>
        <v>0</v>
      </c>
      <c r="P51" s="138">
        <f>Q51+R51+S51+T51+U51+V51+W51+X51+Y51+Z51</f>
        <v>473</v>
      </c>
      <c r="Q51" s="138"/>
      <c r="R51" s="138"/>
      <c r="S51" s="138">
        <v>473</v>
      </c>
      <c r="T51" s="138"/>
      <c r="U51" s="138"/>
      <c r="V51" s="138"/>
      <c r="W51" s="138"/>
      <c r="X51" s="138"/>
      <c r="Y51" s="138"/>
      <c r="Z51" s="138"/>
      <c r="AA51" s="138"/>
      <c r="AB51" s="138"/>
      <c r="AC51" s="138"/>
      <c r="AD51" s="138"/>
      <c r="AE51" s="138"/>
      <c r="AF51" s="138"/>
      <c r="AG51" s="138"/>
      <c r="AH51" s="138"/>
      <c r="AI51" s="139" t="s">
        <v>66</v>
      </c>
      <c r="AJ51" s="143" t="s">
        <v>67</v>
      </c>
      <c r="AK51" s="139" t="s">
        <v>68</v>
      </c>
      <c r="AL51" s="143" t="s">
        <v>69</v>
      </c>
      <c r="AM51" s="136" t="s">
        <v>311</v>
      </c>
      <c r="AN51" s="136" t="s">
        <v>312</v>
      </c>
      <c r="AO51" s="138" t="s">
        <v>135</v>
      </c>
      <c r="AP51" s="138" t="s">
        <v>136</v>
      </c>
      <c r="AQ51" s="139"/>
    </row>
    <row r="52" s="119" customFormat="1" ht="259" customHeight="1" spans="1:43">
      <c r="A52" s="135">
        <f>SUBTOTAL(103,$D$10:D52)</f>
        <v>30</v>
      </c>
      <c r="B52" s="136" t="s">
        <v>313</v>
      </c>
      <c r="C52" s="135" t="s">
        <v>58</v>
      </c>
      <c r="D52" s="135" t="s">
        <v>314</v>
      </c>
      <c r="E52" s="136" t="s">
        <v>243</v>
      </c>
      <c r="F52" s="139" t="s">
        <v>296</v>
      </c>
      <c r="G52" s="135" t="s">
        <v>148</v>
      </c>
      <c r="H52" s="135" t="s">
        <v>315</v>
      </c>
      <c r="I52" s="135" t="s">
        <v>316</v>
      </c>
      <c r="J52" s="137" t="s">
        <v>317</v>
      </c>
      <c r="K52" s="138">
        <v>5</v>
      </c>
      <c r="L52" s="138">
        <v>3</v>
      </c>
      <c r="M52" s="138">
        <v>6</v>
      </c>
      <c r="N52" s="144">
        <v>75</v>
      </c>
      <c r="O52" s="144">
        <f>Q52+R52+T52+U52+V52+W52+Y52+AA52+AB52+AD52+AE52</f>
        <v>69</v>
      </c>
      <c r="P52" s="138">
        <f>Q52+R52+S52+T52+U52+V52+W52+X52+Y52+Z52</f>
        <v>75</v>
      </c>
      <c r="Q52" s="138"/>
      <c r="R52" s="138"/>
      <c r="S52" s="138"/>
      <c r="T52" s="138"/>
      <c r="U52" s="138"/>
      <c r="V52" s="138"/>
      <c r="W52" s="138"/>
      <c r="X52" s="138"/>
      <c r="Y52" s="138">
        <v>69</v>
      </c>
      <c r="Z52" s="138">
        <f>N52-Y52</f>
        <v>6</v>
      </c>
      <c r="AA52" s="138"/>
      <c r="AB52" s="138"/>
      <c r="AC52" s="138"/>
      <c r="AD52" s="138"/>
      <c r="AE52" s="138"/>
      <c r="AF52" s="138"/>
      <c r="AG52" s="138"/>
      <c r="AH52" s="138"/>
      <c r="AI52" s="139" t="s">
        <v>318</v>
      </c>
      <c r="AJ52" s="143" t="s">
        <v>319</v>
      </c>
      <c r="AK52" s="139" t="s">
        <v>68</v>
      </c>
      <c r="AL52" s="143" t="s">
        <v>69</v>
      </c>
      <c r="AM52" s="136" t="s">
        <v>320</v>
      </c>
      <c r="AN52" s="136" t="s">
        <v>321</v>
      </c>
      <c r="AO52" s="138" t="s">
        <v>135</v>
      </c>
      <c r="AP52" s="138" t="s">
        <v>136</v>
      </c>
      <c r="AQ52" s="139"/>
    </row>
    <row r="53" s="112" customFormat="1" ht="252" customHeight="1" spans="1:43">
      <c r="A53" s="135">
        <f>SUBTOTAL(103,$D$10:D53)</f>
        <v>31</v>
      </c>
      <c r="B53" s="136" t="s">
        <v>322</v>
      </c>
      <c r="C53" s="143" t="s">
        <v>58</v>
      </c>
      <c r="D53" s="139" t="s">
        <v>323</v>
      </c>
      <c r="E53" s="139" t="s">
        <v>243</v>
      </c>
      <c r="F53" s="139" t="s">
        <v>296</v>
      </c>
      <c r="G53" s="138" t="s">
        <v>62</v>
      </c>
      <c r="H53" s="138" t="s">
        <v>297</v>
      </c>
      <c r="I53" s="139" t="s">
        <v>324</v>
      </c>
      <c r="J53" s="139" t="s">
        <v>325</v>
      </c>
      <c r="K53" s="135">
        <v>1</v>
      </c>
      <c r="L53" s="138">
        <v>2353</v>
      </c>
      <c r="M53" s="138">
        <v>9370</v>
      </c>
      <c r="N53" s="144">
        <v>20000</v>
      </c>
      <c r="O53" s="144">
        <f>Q53+R53+T53+U53+V53+W53+Y53+AA53+AB53+AD53+AE53</f>
        <v>14448</v>
      </c>
      <c r="P53" s="138">
        <f>Q53+R53+S53+T53+U53+V53+W53+X53+Y53+Z53</f>
        <v>13448</v>
      </c>
      <c r="Q53" s="138">
        <v>13448</v>
      </c>
      <c r="R53" s="138"/>
      <c r="S53" s="138"/>
      <c r="T53" s="138"/>
      <c r="U53" s="138"/>
      <c r="V53" s="138"/>
      <c r="W53" s="138"/>
      <c r="X53" s="138"/>
      <c r="Y53" s="138"/>
      <c r="Z53" s="138"/>
      <c r="AA53" s="138"/>
      <c r="AB53" s="138">
        <v>1000</v>
      </c>
      <c r="AC53" s="138">
        <f>N53-AB53-AA53-R53-Q53</f>
        <v>5552</v>
      </c>
      <c r="AD53" s="138"/>
      <c r="AE53" s="138"/>
      <c r="AF53" s="138"/>
      <c r="AG53" s="138"/>
      <c r="AH53" s="138"/>
      <c r="AI53" s="139" t="s">
        <v>68</v>
      </c>
      <c r="AJ53" s="143" t="s">
        <v>69</v>
      </c>
      <c r="AK53" s="139" t="s">
        <v>68</v>
      </c>
      <c r="AL53" s="143" t="s">
        <v>69</v>
      </c>
      <c r="AM53" s="157" t="s">
        <v>326</v>
      </c>
      <c r="AN53" s="162" t="s">
        <v>327</v>
      </c>
      <c r="AO53" s="138" t="s">
        <v>135</v>
      </c>
      <c r="AP53" s="138" t="s">
        <v>144</v>
      </c>
      <c r="AQ53" s="139"/>
    </row>
    <row r="54" s="112" customFormat="1" ht="30" customHeight="1" spans="1:43">
      <c r="A54" s="134" t="s">
        <v>55</v>
      </c>
      <c r="B54" s="133" t="s">
        <v>328</v>
      </c>
      <c r="C54" s="133"/>
      <c r="D54" s="133"/>
      <c r="E54" s="133"/>
      <c r="F54" s="133"/>
      <c r="G54" s="133"/>
      <c r="H54" s="133"/>
      <c r="I54" s="133"/>
      <c r="J54" s="133"/>
      <c r="K54" s="152">
        <f t="shared" ref="K54:U54" si="30">SUM(K55:K61)</f>
        <v>11</v>
      </c>
      <c r="L54" s="152">
        <f t="shared" si="30"/>
        <v>3655</v>
      </c>
      <c r="M54" s="152">
        <f t="shared" si="30"/>
        <v>13288</v>
      </c>
      <c r="N54" s="152">
        <f t="shared" si="30"/>
        <v>770</v>
      </c>
      <c r="O54" s="152">
        <f t="shared" si="30"/>
        <v>770</v>
      </c>
      <c r="P54" s="153">
        <f t="shared" si="30"/>
        <v>770</v>
      </c>
      <c r="Q54" s="153">
        <f t="shared" si="30"/>
        <v>770</v>
      </c>
      <c r="R54" s="153">
        <f t="shared" si="30"/>
        <v>0</v>
      </c>
      <c r="S54" s="153">
        <f t="shared" si="30"/>
        <v>0</v>
      </c>
      <c r="T54" s="153">
        <f t="shared" si="30"/>
        <v>0</v>
      </c>
      <c r="U54" s="153">
        <f t="shared" si="30"/>
        <v>0</v>
      </c>
      <c r="V54" s="153">
        <f t="shared" ref="V54:AI54" si="31">SUM(V55:V61)</f>
        <v>0</v>
      </c>
      <c r="W54" s="153">
        <f t="shared" si="31"/>
        <v>0</v>
      </c>
      <c r="X54" s="153">
        <f t="shared" si="31"/>
        <v>0</v>
      </c>
      <c r="Y54" s="153">
        <f t="shared" si="31"/>
        <v>0</v>
      </c>
      <c r="Z54" s="153">
        <f t="shared" si="31"/>
        <v>0</v>
      </c>
      <c r="AA54" s="153">
        <f t="shared" si="31"/>
        <v>0</v>
      </c>
      <c r="AB54" s="153">
        <f t="shared" si="31"/>
        <v>0</v>
      </c>
      <c r="AC54" s="153">
        <f t="shared" si="31"/>
        <v>0</v>
      </c>
      <c r="AD54" s="153">
        <f t="shared" si="31"/>
        <v>0</v>
      </c>
      <c r="AE54" s="153">
        <f t="shared" si="31"/>
        <v>0</v>
      </c>
      <c r="AF54" s="153">
        <f t="shared" si="31"/>
        <v>0</v>
      </c>
      <c r="AG54" s="153">
        <f t="shared" si="31"/>
        <v>0</v>
      </c>
      <c r="AH54" s="153">
        <f t="shared" si="31"/>
        <v>0</v>
      </c>
      <c r="AI54" s="152"/>
      <c r="AJ54" s="152"/>
      <c r="AK54" s="152"/>
      <c r="AL54" s="152"/>
      <c r="AM54" s="152"/>
      <c r="AN54" s="152"/>
      <c r="AO54" s="152"/>
      <c r="AP54" s="152"/>
      <c r="AQ54" s="152"/>
    </row>
    <row r="55" s="114" customFormat="1" ht="170" customHeight="1" spans="1:43">
      <c r="A55" s="135">
        <f>SUBTOTAL(103,$D$10:D55)</f>
        <v>32</v>
      </c>
      <c r="B55" s="135" t="s">
        <v>329</v>
      </c>
      <c r="C55" s="135" t="s">
        <v>58</v>
      </c>
      <c r="D55" s="135" t="s">
        <v>330</v>
      </c>
      <c r="E55" s="135" t="s">
        <v>243</v>
      </c>
      <c r="F55" s="135" t="s">
        <v>331</v>
      </c>
      <c r="G55" s="135" t="s">
        <v>62</v>
      </c>
      <c r="H55" s="135" t="s">
        <v>332</v>
      </c>
      <c r="I55" s="135" t="s">
        <v>333</v>
      </c>
      <c r="J55" s="136" t="s">
        <v>334</v>
      </c>
      <c r="K55" s="135">
        <v>2</v>
      </c>
      <c r="L55" s="135">
        <v>473</v>
      </c>
      <c r="M55" s="135">
        <v>1806</v>
      </c>
      <c r="N55" s="135">
        <v>140</v>
      </c>
      <c r="O55" s="135">
        <f t="shared" ref="O55:O61" si="32">Q55+R55+T55+U55+V55+W55+Y55+AA55+AB55+AD55+AE55</f>
        <v>140</v>
      </c>
      <c r="P55" s="135">
        <f t="shared" ref="P55:P61" si="33">Q55+R55+S55+T55+U55+V55+W55+X55+Y55+Z55</f>
        <v>140</v>
      </c>
      <c r="Q55" s="135">
        <v>140</v>
      </c>
      <c r="R55" s="135"/>
      <c r="S55" s="135"/>
      <c r="T55" s="135"/>
      <c r="U55" s="135"/>
      <c r="V55" s="135"/>
      <c r="W55" s="135"/>
      <c r="X55" s="135"/>
      <c r="Y55" s="135"/>
      <c r="Z55" s="135"/>
      <c r="AA55" s="135"/>
      <c r="AB55" s="135"/>
      <c r="AC55" s="135"/>
      <c r="AD55" s="135"/>
      <c r="AE55" s="135"/>
      <c r="AF55" s="135"/>
      <c r="AG55" s="135"/>
      <c r="AH55" s="135"/>
      <c r="AI55" s="135" t="s">
        <v>171</v>
      </c>
      <c r="AJ55" s="135" t="s">
        <v>172</v>
      </c>
      <c r="AK55" s="135" t="s">
        <v>68</v>
      </c>
      <c r="AL55" s="138" t="s">
        <v>69</v>
      </c>
      <c r="AM55" s="136" t="s">
        <v>335</v>
      </c>
      <c r="AN55" s="136" t="s">
        <v>336</v>
      </c>
      <c r="AO55" s="187">
        <v>45306</v>
      </c>
      <c r="AP55" s="138"/>
      <c r="AQ55" s="139"/>
    </row>
    <row r="56" s="114" customFormat="1" ht="170" customHeight="1" spans="1:43">
      <c r="A56" s="135">
        <f>SUBTOTAL(103,$D$10:D56)</f>
        <v>33</v>
      </c>
      <c r="B56" s="135" t="s">
        <v>337</v>
      </c>
      <c r="C56" s="135" t="s">
        <v>58</v>
      </c>
      <c r="D56" s="135" t="s">
        <v>338</v>
      </c>
      <c r="E56" s="135" t="s">
        <v>243</v>
      </c>
      <c r="F56" s="135" t="s">
        <v>331</v>
      </c>
      <c r="G56" s="135" t="s">
        <v>62</v>
      </c>
      <c r="H56" s="135" t="s">
        <v>339</v>
      </c>
      <c r="I56" s="135" t="s">
        <v>156</v>
      </c>
      <c r="J56" s="136" t="s">
        <v>340</v>
      </c>
      <c r="K56" s="135">
        <v>4</v>
      </c>
      <c r="L56" s="135">
        <v>1678</v>
      </c>
      <c r="M56" s="135">
        <v>5766</v>
      </c>
      <c r="N56" s="135">
        <v>280</v>
      </c>
      <c r="O56" s="135">
        <f t="shared" si="32"/>
        <v>280</v>
      </c>
      <c r="P56" s="135">
        <f t="shared" si="33"/>
        <v>280</v>
      </c>
      <c r="Q56" s="135">
        <v>280</v>
      </c>
      <c r="R56" s="135"/>
      <c r="S56" s="135"/>
      <c r="T56" s="135"/>
      <c r="U56" s="135"/>
      <c r="V56" s="135"/>
      <c r="W56" s="135"/>
      <c r="X56" s="135"/>
      <c r="Y56" s="135"/>
      <c r="Z56" s="135"/>
      <c r="AA56" s="135"/>
      <c r="AB56" s="135"/>
      <c r="AC56" s="135"/>
      <c r="AD56" s="135"/>
      <c r="AE56" s="135"/>
      <c r="AF56" s="135"/>
      <c r="AG56" s="135"/>
      <c r="AH56" s="135"/>
      <c r="AI56" s="135" t="s">
        <v>267</v>
      </c>
      <c r="AJ56" s="135" t="s">
        <v>268</v>
      </c>
      <c r="AK56" s="135" t="s">
        <v>68</v>
      </c>
      <c r="AL56" s="138" t="s">
        <v>69</v>
      </c>
      <c r="AM56" s="136" t="s">
        <v>341</v>
      </c>
      <c r="AN56" s="136" t="s">
        <v>342</v>
      </c>
      <c r="AO56" s="187">
        <v>45306</v>
      </c>
      <c r="AP56" s="138"/>
      <c r="AQ56" s="139"/>
    </row>
    <row r="57" s="114" customFormat="1" ht="175" customHeight="1" spans="1:43">
      <c r="A57" s="135">
        <f>SUBTOTAL(103,$D$10:D57)</f>
        <v>34</v>
      </c>
      <c r="B57" s="135" t="s">
        <v>343</v>
      </c>
      <c r="C57" s="135" t="s">
        <v>58</v>
      </c>
      <c r="D57" s="135" t="s">
        <v>344</v>
      </c>
      <c r="E57" s="135" t="s">
        <v>243</v>
      </c>
      <c r="F57" s="135" t="s">
        <v>331</v>
      </c>
      <c r="G57" s="135" t="s">
        <v>62</v>
      </c>
      <c r="H57" s="135" t="s">
        <v>345</v>
      </c>
      <c r="I57" s="135" t="s">
        <v>333</v>
      </c>
      <c r="J57" s="136" t="s">
        <v>346</v>
      </c>
      <c r="K57" s="135">
        <v>1</v>
      </c>
      <c r="L57" s="135">
        <v>114</v>
      </c>
      <c r="M57" s="135">
        <v>449</v>
      </c>
      <c r="N57" s="135">
        <v>70</v>
      </c>
      <c r="O57" s="135">
        <f t="shared" si="32"/>
        <v>70</v>
      </c>
      <c r="P57" s="135">
        <f t="shared" si="33"/>
        <v>70</v>
      </c>
      <c r="Q57" s="135">
        <v>70</v>
      </c>
      <c r="R57" s="135"/>
      <c r="S57" s="135"/>
      <c r="T57" s="135"/>
      <c r="U57" s="135"/>
      <c r="V57" s="135"/>
      <c r="W57" s="135"/>
      <c r="X57" s="135"/>
      <c r="Y57" s="135"/>
      <c r="Z57" s="135"/>
      <c r="AA57" s="135"/>
      <c r="AB57" s="135"/>
      <c r="AC57" s="135"/>
      <c r="AD57" s="135"/>
      <c r="AE57" s="135"/>
      <c r="AF57" s="135"/>
      <c r="AG57" s="135"/>
      <c r="AH57" s="135"/>
      <c r="AI57" s="135" t="s">
        <v>129</v>
      </c>
      <c r="AJ57" s="135" t="s">
        <v>130</v>
      </c>
      <c r="AK57" s="135" t="s">
        <v>68</v>
      </c>
      <c r="AL57" s="138" t="s">
        <v>69</v>
      </c>
      <c r="AM57" s="136" t="s">
        <v>347</v>
      </c>
      <c r="AN57" s="136" t="s">
        <v>348</v>
      </c>
      <c r="AO57" s="187">
        <v>45306</v>
      </c>
      <c r="AP57" s="138"/>
      <c r="AQ57" s="139"/>
    </row>
    <row r="58" s="112" customFormat="1" ht="172" customHeight="1" spans="1:43">
      <c r="A58" s="135">
        <f>SUBTOTAL(103,$D$10:D58)</f>
        <v>35</v>
      </c>
      <c r="B58" s="136" t="s">
        <v>349</v>
      </c>
      <c r="C58" s="136" t="s">
        <v>58</v>
      </c>
      <c r="D58" s="136" t="s">
        <v>350</v>
      </c>
      <c r="E58" s="136" t="s">
        <v>243</v>
      </c>
      <c r="F58" s="136" t="s">
        <v>331</v>
      </c>
      <c r="G58" s="136" t="s">
        <v>62</v>
      </c>
      <c r="H58" s="136" t="s">
        <v>351</v>
      </c>
      <c r="I58" s="137" t="s">
        <v>77</v>
      </c>
      <c r="J58" s="136" t="s">
        <v>352</v>
      </c>
      <c r="K58" s="139">
        <v>1</v>
      </c>
      <c r="L58" s="139">
        <v>433</v>
      </c>
      <c r="M58" s="139">
        <v>1872</v>
      </c>
      <c r="N58" s="135">
        <v>70</v>
      </c>
      <c r="O58" s="135">
        <f t="shared" si="32"/>
        <v>70</v>
      </c>
      <c r="P58" s="138">
        <f t="shared" si="33"/>
        <v>70</v>
      </c>
      <c r="Q58" s="144">
        <v>70</v>
      </c>
      <c r="R58" s="144"/>
      <c r="S58" s="144"/>
      <c r="T58" s="138"/>
      <c r="U58" s="138"/>
      <c r="V58" s="138"/>
      <c r="W58" s="138"/>
      <c r="X58" s="138"/>
      <c r="Y58" s="138"/>
      <c r="Z58" s="138"/>
      <c r="AA58" s="138"/>
      <c r="AB58" s="138"/>
      <c r="AC58" s="138"/>
      <c r="AD58" s="138"/>
      <c r="AE58" s="138"/>
      <c r="AF58" s="138"/>
      <c r="AG58" s="138"/>
      <c r="AH58" s="138"/>
      <c r="AI58" s="139" t="s">
        <v>353</v>
      </c>
      <c r="AJ58" s="139" t="s">
        <v>354</v>
      </c>
      <c r="AK58" s="139" t="s">
        <v>68</v>
      </c>
      <c r="AL58" s="139" t="s">
        <v>69</v>
      </c>
      <c r="AM58" s="139" t="s">
        <v>355</v>
      </c>
      <c r="AN58" s="139" t="s">
        <v>355</v>
      </c>
      <c r="AO58" s="187">
        <v>45306</v>
      </c>
      <c r="AP58" s="138"/>
      <c r="AQ58" s="139"/>
    </row>
    <row r="59" s="112" customFormat="1" ht="180" customHeight="1" spans="1:43">
      <c r="A59" s="135">
        <f>SUBTOTAL(103,$D$10:D59)</f>
        <v>36</v>
      </c>
      <c r="B59" s="136" t="s">
        <v>356</v>
      </c>
      <c r="C59" s="136" t="s">
        <v>58</v>
      </c>
      <c r="D59" s="136" t="s">
        <v>357</v>
      </c>
      <c r="E59" s="136" t="s">
        <v>243</v>
      </c>
      <c r="F59" s="136" t="s">
        <v>331</v>
      </c>
      <c r="G59" s="136" t="s">
        <v>62</v>
      </c>
      <c r="H59" s="136" t="s">
        <v>358</v>
      </c>
      <c r="I59" s="136" t="s">
        <v>156</v>
      </c>
      <c r="J59" s="136" t="s">
        <v>359</v>
      </c>
      <c r="K59" s="139">
        <v>1</v>
      </c>
      <c r="L59" s="139">
        <v>229</v>
      </c>
      <c r="M59" s="139">
        <v>1025</v>
      </c>
      <c r="N59" s="139">
        <v>70</v>
      </c>
      <c r="O59" s="139">
        <f t="shared" si="32"/>
        <v>70</v>
      </c>
      <c r="P59" s="138">
        <f t="shared" si="33"/>
        <v>70</v>
      </c>
      <c r="Q59" s="144">
        <v>70</v>
      </c>
      <c r="R59" s="144"/>
      <c r="S59" s="144"/>
      <c r="T59" s="138"/>
      <c r="U59" s="138"/>
      <c r="V59" s="138"/>
      <c r="W59" s="138"/>
      <c r="X59" s="138"/>
      <c r="Y59" s="138"/>
      <c r="Z59" s="138"/>
      <c r="AA59" s="138"/>
      <c r="AB59" s="138"/>
      <c r="AC59" s="138"/>
      <c r="AD59" s="138"/>
      <c r="AE59" s="138"/>
      <c r="AF59" s="138"/>
      <c r="AG59" s="138"/>
      <c r="AH59" s="138"/>
      <c r="AI59" s="139" t="s">
        <v>99</v>
      </c>
      <c r="AJ59" s="139" t="s">
        <v>100</v>
      </c>
      <c r="AK59" s="139" t="s">
        <v>68</v>
      </c>
      <c r="AL59" s="139" t="s">
        <v>69</v>
      </c>
      <c r="AM59" s="139" t="s">
        <v>360</v>
      </c>
      <c r="AN59" s="139" t="s">
        <v>361</v>
      </c>
      <c r="AO59" s="187">
        <v>45306</v>
      </c>
      <c r="AP59" s="138"/>
      <c r="AQ59" s="139"/>
    </row>
    <row r="60" s="112" customFormat="1" ht="235" customHeight="1" spans="1:43">
      <c r="A60" s="135">
        <f>SUBTOTAL(103,$D$10:D60)</f>
        <v>37</v>
      </c>
      <c r="B60" s="136" t="s">
        <v>362</v>
      </c>
      <c r="C60" s="136" t="s">
        <v>58</v>
      </c>
      <c r="D60" s="136" t="s">
        <v>363</v>
      </c>
      <c r="E60" s="136" t="s">
        <v>243</v>
      </c>
      <c r="F60" s="136" t="s">
        <v>331</v>
      </c>
      <c r="G60" s="136" t="s">
        <v>62</v>
      </c>
      <c r="H60" s="136" t="s">
        <v>364</v>
      </c>
      <c r="I60" s="136" t="s">
        <v>333</v>
      </c>
      <c r="J60" s="136" t="s">
        <v>365</v>
      </c>
      <c r="K60" s="139">
        <v>1</v>
      </c>
      <c r="L60" s="139">
        <v>360</v>
      </c>
      <c r="M60" s="139">
        <v>1047</v>
      </c>
      <c r="N60" s="139">
        <v>70</v>
      </c>
      <c r="O60" s="139">
        <f t="shared" si="32"/>
        <v>70</v>
      </c>
      <c r="P60" s="138">
        <f t="shared" si="33"/>
        <v>70</v>
      </c>
      <c r="Q60" s="144">
        <v>70</v>
      </c>
      <c r="R60" s="144"/>
      <c r="S60" s="144"/>
      <c r="T60" s="138"/>
      <c r="U60" s="138"/>
      <c r="V60" s="138"/>
      <c r="W60" s="138"/>
      <c r="X60" s="138"/>
      <c r="Y60" s="138"/>
      <c r="Z60" s="138"/>
      <c r="AA60" s="138"/>
      <c r="AB60" s="138"/>
      <c r="AC60" s="138"/>
      <c r="AD60" s="138"/>
      <c r="AE60" s="138"/>
      <c r="AF60" s="138"/>
      <c r="AG60" s="138"/>
      <c r="AH60" s="138"/>
      <c r="AI60" s="139" t="s">
        <v>366</v>
      </c>
      <c r="AJ60" s="143" t="s">
        <v>367</v>
      </c>
      <c r="AK60" s="139" t="s">
        <v>68</v>
      </c>
      <c r="AL60" s="139" t="s">
        <v>69</v>
      </c>
      <c r="AM60" s="139" t="s">
        <v>368</v>
      </c>
      <c r="AN60" s="139" t="s">
        <v>369</v>
      </c>
      <c r="AO60" s="187">
        <v>45306</v>
      </c>
      <c r="AP60" s="138"/>
      <c r="AQ60" s="139"/>
    </row>
    <row r="61" s="112" customFormat="1" ht="201" customHeight="1" spans="1:43">
      <c r="A61" s="135">
        <f>SUBTOTAL(103,$D$10:D61)</f>
        <v>38</v>
      </c>
      <c r="B61" s="136" t="s">
        <v>370</v>
      </c>
      <c r="C61" s="136" t="s">
        <v>58</v>
      </c>
      <c r="D61" s="136" t="s">
        <v>371</v>
      </c>
      <c r="E61" s="136" t="s">
        <v>243</v>
      </c>
      <c r="F61" s="136" t="s">
        <v>331</v>
      </c>
      <c r="G61" s="136" t="s">
        <v>62</v>
      </c>
      <c r="H61" s="136" t="s">
        <v>372</v>
      </c>
      <c r="I61" s="136" t="s">
        <v>156</v>
      </c>
      <c r="J61" s="136" t="s">
        <v>373</v>
      </c>
      <c r="K61" s="139">
        <v>1</v>
      </c>
      <c r="L61" s="139">
        <v>368</v>
      </c>
      <c r="M61" s="139">
        <v>1323</v>
      </c>
      <c r="N61" s="139">
        <v>70</v>
      </c>
      <c r="O61" s="139">
        <f t="shared" si="32"/>
        <v>70</v>
      </c>
      <c r="P61" s="138">
        <f t="shared" si="33"/>
        <v>70</v>
      </c>
      <c r="Q61" s="144">
        <v>70</v>
      </c>
      <c r="R61" s="144"/>
      <c r="S61" s="144"/>
      <c r="T61" s="138"/>
      <c r="U61" s="138"/>
      <c r="V61" s="138"/>
      <c r="W61" s="138"/>
      <c r="X61" s="138"/>
      <c r="Y61" s="138"/>
      <c r="Z61" s="138"/>
      <c r="AA61" s="138"/>
      <c r="AB61" s="138"/>
      <c r="AC61" s="138"/>
      <c r="AD61" s="138"/>
      <c r="AE61" s="138"/>
      <c r="AF61" s="138"/>
      <c r="AG61" s="138"/>
      <c r="AH61" s="138"/>
      <c r="AI61" s="139" t="s">
        <v>366</v>
      </c>
      <c r="AJ61" s="143" t="s">
        <v>367</v>
      </c>
      <c r="AK61" s="139" t="s">
        <v>68</v>
      </c>
      <c r="AL61" s="139" t="s">
        <v>69</v>
      </c>
      <c r="AM61" s="139" t="s">
        <v>374</v>
      </c>
      <c r="AN61" s="139" t="s">
        <v>375</v>
      </c>
      <c r="AO61" s="187">
        <v>45306</v>
      </c>
      <c r="AP61" s="138"/>
      <c r="AQ61" s="139"/>
    </row>
    <row r="62" s="105" customFormat="1" ht="30" customHeight="1" spans="1:43">
      <c r="A62" s="134" t="s">
        <v>53</v>
      </c>
      <c r="B62" s="133" t="s">
        <v>376</v>
      </c>
      <c r="C62" s="133"/>
      <c r="D62" s="133"/>
      <c r="E62" s="133"/>
      <c r="F62" s="133"/>
      <c r="G62" s="133"/>
      <c r="H62" s="133"/>
      <c r="I62" s="133"/>
      <c r="J62" s="133"/>
      <c r="K62" s="152"/>
      <c r="L62" s="152"/>
      <c r="M62" s="152"/>
      <c r="N62" s="152">
        <f t="shared" ref="N62:U62" si="34">N63+N64+N65+N66</f>
        <v>0</v>
      </c>
      <c r="O62" s="152">
        <f t="shared" si="34"/>
        <v>0</v>
      </c>
      <c r="P62" s="153">
        <f t="shared" si="34"/>
        <v>0</v>
      </c>
      <c r="Q62" s="153">
        <f t="shared" si="34"/>
        <v>0</v>
      </c>
      <c r="R62" s="153">
        <f t="shared" si="34"/>
        <v>0</v>
      </c>
      <c r="S62" s="153">
        <f t="shared" si="34"/>
        <v>0</v>
      </c>
      <c r="T62" s="153">
        <f t="shared" si="34"/>
        <v>0</v>
      </c>
      <c r="U62" s="153">
        <f t="shared" si="34"/>
        <v>0</v>
      </c>
      <c r="V62" s="153">
        <f t="shared" ref="V62:AI62" si="35">V63+V64+V65+V66</f>
        <v>0</v>
      </c>
      <c r="W62" s="153">
        <f t="shared" si="35"/>
        <v>0</v>
      </c>
      <c r="X62" s="153">
        <f t="shared" si="35"/>
        <v>0</v>
      </c>
      <c r="Y62" s="153">
        <f t="shared" si="35"/>
        <v>0</v>
      </c>
      <c r="Z62" s="153">
        <f t="shared" si="35"/>
        <v>0</v>
      </c>
      <c r="AA62" s="153">
        <f t="shared" si="35"/>
        <v>0</v>
      </c>
      <c r="AB62" s="153">
        <f t="shared" si="35"/>
        <v>0</v>
      </c>
      <c r="AC62" s="153">
        <f t="shared" si="35"/>
        <v>0</v>
      </c>
      <c r="AD62" s="153">
        <f t="shared" si="35"/>
        <v>0</v>
      </c>
      <c r="AE62" s="153">
        <f t="shared" si="35"/>
        <v>0</v>
      </c>
      <c r="AF62" s="153">
        <f t="shared" si="35"/>
        <v>0</v>
      </c>
      <c r="AG62" s="153">
        <f t="shared" si="35"/>
        <v>0</v>
      </c>
      <c r="AH62" s="153">
        <f t="shared" si="35"/>
        <v>0</v>
      </c>
      <c r="AI62" s="152"/>
      <c r="AJ62" s="152"/>
      <c r="AK62" s="152"/>
      <c r="AL62" s="152"/>
      <c r="AM62" s="152"/>
      <c r="AN62" s="152"/>
      <c r="AO62" s="152"/>
      <c r="AP62" s="152"/>
      <c r="AQ62" s="152"/>
    </row>
    <row r="63" s="105" customFormat="1" ht="30" customHeight="1" spans="1:43">
      <c r="A63" s="134" t="s">
        <v>55</v>
      </c>
      <c r="B63" s="133" t="s">
        <v>377</v>
      </c>
      <c r="C63" s="133"/>
      <c r="D63" s="133"/>
      <c r="E63" s="133"/>
      <c r="F63" s="133"/>
      <c r="G63" s="133"/>
      <c r="H63" s="133"/>
      <c r="I63" s="133"/>
      <c r="J63" s="133"/>
      <c r="K63" s="152"/>
      <c r="L63" s="152"/>
      <c r="M63" s="152"/>
      <c r="N63" s="152"/>
      <c r="O63" s="152"/>
      <c r="P63" s="153"/>
      <c r="Q63" s="153"/>
      <c r="R63" s="153"/>
      <c r="S63" s="153"/>
      <c r="T63" s="153"/>
      <c r="U63" s="153"/>
      <c r="V63" s="153"/>
      <c r="W63" s="153"/>
      <c r="X63" s="153"/>
      <c r="Y63" s="153"/>
      <c r="Z63" s="153"/>
      <c r="AA63" s="153"/>
      <c r="AB63" s="153"/>
      <c r="AC63" s="153"/>
      <c r="AD63" s="153"/>
      <c r="AE63" s="153"/>
      <c r="AF63" s="153"/>
      <c r="AG63" s="153"/>
      <c r="AH63" s="153"/>
      <c r="AI63" s="152"/>
      <c r="AJ63" s="152"/>
      <c r="AK63" s="152"/>
      <c r="AL63" s="152"/>
      <c r="AM63" s="152"/>
      <c r="AN63" s="152"/>
      <c r="AO63" s="152"/>
      <c r="AP63" s="152"/>
      <c r="AQ63" s="152"/>
    </row>
    <row r="64" s="105" customFormat="1" ht="30" customHeight="1" spans="1:43">
      <c r="A64" s="134" t="s">
        <v>55</v>
      </c>
      <c r="B64" s="133" t="s">
        <v>378</v>
      </c>
      <c r="C64" s="133"/>
      <c r="D64" s="133"/>
      <c r="E64" s="133"/>
      <c r="F64" s="133"/>
      <c r="G64" s="133"/>
      <c r="H64" s="133"/>
      <c r="I64" s="133"/>
      <c r="J64" s="133"/>
      <c r="K64" s="152"/>
      <c r="L64" s="152"/>
      <c r="M64" s="152"/>
      <c r="N64" s="152"/>
      <c r="O64" s="152"/>
      <c r="P64" s="153"/>
      <c r="Q64" s="153"/>
      <c r="R64" s="153"/>
      <c r="S64" s="153"/>
      <c r="T64" s="153"/>
      <c r="U64" s="153"/>
      <c r="V64" s="153"/>
      <c r="W64" s="153"/>
      <c r="X64" s="153"/>
      <c r="Y64" s="153"/>
      <c r="Z64" s="153"/>
      <c r="AA64" s="153"/>
      <c r="AB64" s="153"/>
      <c r="AC64" s="153"/>
      <c r="AD64" s="153"/>
      <c r="AE64" s="153"/>
      <c r="AF64" s="153"/>
      <c r="AG64" s="153"/>
      <c r="AH64" s="153"/>
      <c r="AI64" s="152"/>
      <c r="AJ64" s="152"/>
      <c r="AK64" s="152"/>
      <c r="AL64" s="152"/>
      <c r="AM64" s="152"/>
      <c r="AN64" s="152"/>
      <c r="AO64" s="152"/>
      <c r="AP64" s="152"/>
      <c r="AQ64" s="152"/>
    </row>
    <row r="65" s="105" customFormat="1" ht="30" customHeight="1" spans="1:43">
      <c r="A65" s="134" t="s">
        <v>55</v>
      </c>
      <c r="B65" s="133" t="s">
        <v>379</v>
      </c>
      <c r="C65" s="133"/>
      <c r="D65" s="133"/>
      <c r="E65" s="133"/>
      <c r="F65" s="133"/>
      <c r="G65" s="133"/>
      <c r="H65" s="133"/>
      <c r="I65" s="133"/>
      <c r="J65" s="133"/>
      <c r="K65" s="152"/>
      <c r="L65" s="152"/>
      <c r="M65" s="152"/>
      <c r="N65" s="152"/>
      <c r="O65" s="152"/>
      <c r="P65" s="153"/>
      <c r="Q65" s="153"/>
      <c r="R65" s="153"/>
      <c r="S65" s="153"/>
      <c r="T65" s="153"/>
      <c r="U65" s="153"/>
      <c r="V65" s="153"/>
      <c r="W65" s="153"/>
      <c r="X65" s="153"/>
      <c r="Y65" s="153"/>
      <c r="Z65" s="153"/>
      <c r="AA65" s="153"/>
      <c r="AB65" s="153"/>
      <c r="AC65" s="153"/>
      <c r="AD65" s="153"/>
      <c r="AE65" s="153"/>
      <c r="AF65" s="153"/>
      <c r="AG65" s="153"/>
      <c r="AH65" s="153"/>
      <c r="AI65" s="152"/>
      <c r="AJ65" s="152"/>
      <c r="AK65" s="152"/>
      <c r="AL65" s="152"/>
      <c r="AM65" s="152"/>
      <c r="AN65" s="152"/>
      <c r="AO65" s="152"/>
      <c r="AP65" s="152"/>
      <c r="AQ65" s="152"/>
    </row>
    <row r="66" s="105" customFormat="1" ht="30" customHeight="1" spans="1:43">
      <c r="A66" s="134" t="s">
        <v>55</v>
      </c>
      <c r="B66" s="133" t="s">
        <v>380</v>
      </c>
      <c r="C66" s="133"/>
      <c r="D66" s="133"/>
      <c r="E66" s="133"/>
      <c r="F66" s="133"/>
      <c r="G66" s="133"/>
      <c r="H66" s="133"/>
      <c r="I66" s="133"/>
      <c r="J66" s="133"/>
      <c r="K66" s="152"/>
      <c r="L66" s="152"/>
      <c r="M66" s="152"/>
      <c r="N66" s="152"/>
      <c r="O66" s="152"/>
      <c r="P66" s="153"/>
      <c r="Q66" s="153"/>
      <c r="R66" s="153"/>
      <c r="S66" s="153"/>
      <c r="T66" s="153"/>
      <c r="U66" s="153"/>
      <c r="V66" s="153"/>
      <c r="W66" s="153"/>
      <c r="X66" s="153"/>
      <c r="Y66" s="153"/>
      <c r="Z66" s="153"/>
      <c r="AA66" s="153"/>
      <c r="AB66" s="153"/>
      <c r="AC66" s="153"/>
      <c r="AD66" s="153"/>
      <c r="AE66" s="153"/>
      <c r="AF66" s="153"/>
      <c r="AG66" s="153"/>
      <c r="AH66" s="153"/>
      <c r="AI66" s="152"/>
      <c r="AJ66" s="152"/>
      <c r="AK66" s="152"/>
      <c r="AL66" s="152"/>
      <c r="AM66" s="152"/>
      <c r="AN66" s="152"/>
      <c r="AO66" s="152"/>
      <c r="AP66" s="152"/>
      <c r="AQ66" s="152"/>
    </row>
    <row r="67" s="105" customFormat="1" ht="30" customHeight="1" spans="1:43">
      <c r="A67" s="134" t="s">
        <v>53</v>
      </c>
      <c r="B67" s="133" t="s">
        <v>381</v>
      </c>
      <c r="C67" s="133"/>
      <c r="D67" s="133"/>
      <c r="E67" s="133"/>
      <c r="F67" s="133"/>
      <c r="G67" s="133"/>
      <c r="H67" s="133"/>
      <c r="I67" s="133"/>
      <c r="J67" s="133"/>
      <c r="K67" s="152"/>
      <c r="L67" s="152"/>
      <c r="M67" s="152"/>
      <c r="N67" s="152">
        <f t="shared" ref="N67:U67" si="36">N68+N70+N71+N72+N73</f>
        <v>1055</v>
      </c>
      <c r="O67" s="152">
        <f t="shared" si="36"/>
        <v>1055</v>
      </c>
      <c r="P67" s="153">
        <f t="shared" si="36"/>
        <v>1055</v>
      </c>
      <c r="Q67" s="153">
        <f t="shared" si="36"/>
        <v>1055</v>
      </c>
      <c r="R67" s="153">
        <f t="shared" si="36"/>
        <v>0</v>
      </c>
      <c r="S67" s="153">
        <f t="shared" si="36"/>
        <v>0</v>
      </c>
      <c r="T67" s="153">
        <f t="shared" si="36"/>
        <v>0</v>
      </c>
      <c r="U67" s="153">
        <f t="shared" si="36"/>
        <v>0</v>
      </c>
      <c r="V67" s="153">
        <f t="shared" ref="V67:AI67" si="37">V68+V70+V71+V72+V73</f>
        <v>0</v>
      </c>
      <c r="W67" s="153">
        <f t="shared" si="37"/>
        <v>0</v>
      </c>
      <c r="X67" s="153">
        <f t="shared" si="37"/>
        <v>0</v>
      </c>
      <c r="Y67" s="153">
        <f t="shared" si="37"/>
        <v>0</v>
      </c>
      <c r="Z67" s="153">
        <f t="shared" si="37"/>
        <v>0</v>
      </c>
      <c r="AA67" s="153">
        <f t="shared" si="37"/>
        <v>0</v>
      </c>
      <c r="AB67" s="153">
        <f t="shared" si="37"/>
        <v>0</v>
      </c>
      <c r="AC67" s="153">
        <f t="shared" si="37"/>
        <v>0</v>
      </c>
      <c r="AD67" s="153">
        <f t="shared" si="37"/>
        <v>0</v>
      </c>
      <c r="AE67" s="153">
        <f t="shared" si="37"/>
        <v>0</v>
      </c>
      <c r="AF67" s="153">
        <f t="shared" si="37"/>
        <v>0</v>
      </c>
      <c r="AG67" s="153">
        <f t="shared" si="37"/>
        <v>0</v>
      </c>
      <c r="AH67" s="153">
        <f t="shared" si="37"/>
        <v>0</v>
      </c>
      <c r="AI67" s="152"/>
      <c r="AJ67" s="152"/>
      <c r="AK67" s="152"/>
      <c r="AL67" s="152"/>
      <c r="AM67" s="152"/>
      <c r="AN67" s="152"/>
      <c r="AO67" s="152"/>
      <c r="AP67" s="152"/>
      <c r="AQ67" s="152"/>
    </row>
    <row r="68" s="105" customFormat="1" ht="30" customHeight="1" spans="1:43">
      <c r="A68" s="134" t="s">
        <v>55</v>
      </c>
      <c r="B68" s="133" t="s">
        <v>382</v>
      </c>
      <c r="C68" s="133"/>
      <c r="D68" s="133"/>
      <c r="E68" s="133"/>
      <c r="F68" s="133"/>
      <c r="G68" s="133"/>
      <c r="H68" s="133"/>
      <c r="I68" s="133"/>
      <c r="J68" s="133"/>
      <c r="K68" s="152">
        <f t="shared" ref="K68:U68" si="38">SUM(K69)</f>
        <v>6065</v>
      </c>
      <c r="L68" s="152">
        <f t="shared" si="38"/>
        <v>6065</v>
      </c>
      <c r="M68" s="152">
        <f t="shared" si="38"/>
        <v>24266</v>
      </c>
      <c r="N68" s="152">
        <f t="shared" si="38"/>
        <v>1055</v>
      </c>
      <c r="O68" s="152">
        <f t="shared" si="38"/>
        <v>1055</v>
      </c>
      <c r="P68" s="153">
        <f t="shared" si="38"/>
        <v>1055</v>
      </c>
      <c r="Q68" s="153">
        <f t="shared" si="38"/>
        <v>1055</v>
      </c>
      <c r="R68" s="153">
        <f t="shared" si="38"/>
        <v>0</v>
      </c>
      <c r="S68" s="153">
        <f t="shared" si="38"/>
        <v>0</v>
      </c>
      <c r="T68" s="153">
        <f t="shared" si="38"/>
        <v>0</v>
      </c>
      <c r="U68" s="153">
        <f t="shared" si="38"/>
        <v>0</v>
      </c>
      <c r="V68" s="153">
        <f t="shared" ref="V68:AI68" si="39">SUM(V69)</f>
        <v>0</v>
      </c>
      <c r="W68" s="153">
        <f t="shared" si="39"/>
        <v>0</v>
      </c>
      <c r="X68" s="153">
        <f t="shared" si="39"/>
        <v>0</v>
      </c>
      <c r="Y68" s="153">
        <f t="shared" si="39"/>
        <v>0</v>
      </c>
      <c r="Z68" s="153">
        <f t="shared" si="39"/>
        <v>0</v>
      </c>
      <c r="AA68" s="153">
        <f t="shared" si="39"/>
        <v>0</v>
      </c>
      <c r="AB68" s="153">
        <f t="shared" si="39"/>
        <v>0</v>
      </c>
      <c r="AC68" s="153">
        <f t="shared" si="39"/>
        <v>0</v>
      </c>
      <c r="AD68" s="153">
        <f t="shared" si="39"/>
        <v>0</v>
      </c>
      <c r="AE68" s="153">
        <f t="shared" si="39"/>
        <v>0</v>
      </c>
      <c r="AF68" s="153">
        <f t="shared" si="39"/>
        <v>0</v>
      </c>
      <c r="AG68" s="153">
        <f t="shared" si="39"/>
        <v>0</v>
      </c>
      <c r="AH68" s="153">
        <f t="shared" si="39"/>
        <v>0</v>
      </c>
      <c r="AI68" s="152"/>
      <c r="AJ68" s="152"/>
      <c r="AK68" s="152"/>
      <c r="AL68" s="152"/>
      <c r="AM68" s="152"/>
      <c r="AN68" s="152"/>
      <c r="AO68" s="152"/>
      <c r="AP68" s="152"/>
      <c r="AQ68" s="152"/>
    </row>
    <row r="69" s="112" customFormat="1" ht="172" customHeight="1" spans="1:43">
      <c r="A69" s="135">
        <f>SUBTOTAL(103,$D$10:D69)</f>
        <v>39</v>
      </c>
      <c r="B69" s="136" t="s">
        <v>383</v>
      </c>
      <c r="C69" s="136" t="s">
        <v>58</v>
      </c>
      <c r="D69" s="136" t="s">
        <v>384</v>
      </c>
      <c r="E69" s="136" t="s">
        <v>385</v>
      </c>
      <c r="F69" s="136" t="s">
        <v>386</v>
      </c>
      <c r="G69" s="135" t="s">
        <v>62</v>
      </c>
      <c r="H69" s="135" t="s">
        <v>387</v>
      </c>
      <c r="I69" s="136" t="s">
        <v>388</v>
      </c>
      <c r="J69" s="136" t="s">
        <v>389</v>
      </c>
      <c r="K69" s="138">
        <v>6065</v>
      </c>
      <c r="L69" s="138">
        <v>6065</v>
      </c>
      <c r="M69" s="138">
        <v>24266</v>
      </c>
      <c r="N69" s="144">
        <v>1055</v>
      </c>
      <c r="O69" s="144">
        <f>Q69+R69+T69+U69+V69+W69+Y69+AA69+AB69+AD69+AE69</f>
        <v>1055</v>
      </c>
      <c r="P69" s="138">
        <f>Q69+R69+S69+T69+U69+V69+W69+X69+Y69+Z69</f>
        <v>1055</v>
      </c>
      <c r="Q69" s="138">
        <v>1055</v>
      </c>
      <c r="R69" s="138"/>
      <c r="S69" s="138"/>
      <c r="T69" s="138"/>
      <c r="U69" s="138"/>
      <c r="V69" s="138"/>
      <c r="W69" s="138"/>
      <c r="X69" s="138"/>
      <c r="Y69" s="138"/>
      <c r="Z69" s="138"/>
      <c r="AA69" s="138"/>
      <c r="AB69" s="138"/>
      <c r="AC69" s="138"/>
      <c r="AD69" s="138"/>
      <c r="AE69" s="138"/>
      <c r="AF69" s="138"/>
      <c r="AG69" s="138"/>
      <c r="AH69" s="138"/>
      <c r="AI69" s="139" t="s">
        <v>390</v>
      </c>
      <c r="AJ69" s="139" t="s">
        <v>391</v>
      </c>
      <c r="AK69" s="139" t="s">
        <v>390</v>
      </c>
      <c r="AL69" s="139" t="s">
        <v>391</v>
      </c>
      <c r="AM69" s="136" t="s">
        <v>392</v>
      </c>
      <c r="AN69" s="195" t="s">
        <v>393</v>
      </c>
      <c r="AO69" s="138" t="s">
        <v>135</v>
      </c>
      <c r="AP69" s="138" t="s">
        <v>136</v>
      </c>
      <c r="AQ69" s="139"/>
    </row>
    <row r="70" s="105" customFormat="1" ht="30" customHeight="1" spans="1:43">
      <c r="A70" s="134" t="s">
        <v>55</v>
      </c>
      <c r="B70" s="133" t="s">
        <v>394</v>
      </c>
      <c r="C70" s="133"/>
      <c r="D70" s="133"/>
      <c r="E70" s="133"/>
      <c r="F70" s="133"/>
      <c r="G70" s="133"/>
      <c r="H70" s="133"/>
      <c r="I70" s="133"/>
      <c r="J70" s="133"/>
      <c r="K70" s="152"/>
      <c r="L70" s="152"/>
      <c r="M70" s="152"/>
      <c r="N70" s="152"/>
      <c r="O70" s="152"/>
      <c r="P70" s="153"/>
      <c r="Q70" s="153"/>
      <c r="R70" s="153"/>
      <c r="S70" s="153"/>
      <c r="T70" s="153"/>
      <c r="U70" s="153"/>
      <c r="V70" s="153"/>
      <c r="W70" s="153"/>
      <c r="X70" s="153"/>
      <c r="Y70" s="153"/>
      <c r="Z70" s="153"/>
      <c r="AA70" s="153"/>
      <c r="AB70" s="153"/>
      <c r="AC70" s="153"/>
      <c r="AD70" s="153"/>
      <c r="AE70" s="153"/>
      <c r="AF70" s="153"/>
      <c r="AG70" s="153"/>
      <c r="AH70" s="153"/>
      <c r="AI70" s="152"/>
      <c r="AJ70" s="152"/>
      <c r="AK70" s="152"/>
      <c r="AL70" s="152"/>
      <c r="AM70" s="152"/>
      <c r="AN70" s="152"/>
      <c r="AO70" s="152"/>
      <c r="AP70" s="152"/>
      <c r="AQ70" s="152"/>
    </row>
    <row r="71" s="105" customFormat="1" ht="30" customHeight="1" spans="1:43">
      <c r="A71" s="134" t="s">
        <v>55</v>
      </c>
      <c r="B71" s="133" t="s">
        <v>395</v>
      </c>
      <c r="C71" s="133"/>
      <c r="D71" s="133"/>
      <c r="E71" s="133"/>
      <c r="F71" s="133"/>
      <c r="G71" s="133"/>
      <c r="H71" s="133"/>
      <c r="I71" s="133"/>
      <c r="J71" s="133"/>
      <c r="K71" s="152"/>
      <c r="L71" s="152"/>
      <c r="M71" s="152"/>
      <c r="N71" s="152"/>
      <c r="O71" s="152"/>
      <c r="P71" s="153"/>
      <c r="Q71" s="153"/>
      <c r="R71" s="153"/>
      <c r="S71" s="153"/>
      <c r="T71" s="153"/>
      <c r="U71" s="153"/>
      <c r="V71" s="153"/>
      <c r="W71" s="153"/>
      <c r="X71" s="153"/>
      <c r="Y71" s="153"/>
      <c r="Z71" s="153"/>
      <c r="AA71" s="153"/>
      <c r="AB71" s="153"/>
      <c r="AC71" s="153"/>
      <c r="AD71" s="153"/>
      <c r="AE71" s="153"/>
      <c r="AF71" s="153"/>
      <c r="AG71" s="153"/>
      <c r="AH71" s="153"/>
      <c r="AI71" s="152"/>
      <c r="AJ71" s="152"/>
      <c r="AK71" s="152"/>
      <c r="AL71" s="152"/>
      <c r="AM71" s="152"/>
      <c r="AN71" s="152"/>
      <c r="AO71" s="152"/>
      <c r="AP71" s="152"/>
      <c r="AQ71" s="152"/>
    </row>
    <row r="72" s="105" customFormat="1" ht="30" customHeight="1" spans="1:43">
      <c r="A72" s="134" t="s">
        <v>55</v>
      </c>
      <c r="B72" s="133" t="s">
        <v>396</v>
      </c>
      <c r="C72" s="133"/>
      <c r="D72" s="133"/>
      <c r="E72" s="133"/>
      <c r="F72" s="133"/>
      <c r="G72" s="133"/>
      <c r="H72" s="133"/>
      <c r="I72" s="133"/>
      <c r="J72" s="133"/>
      <c r="K72" s="152"/>
      <c r="L72" s="152"/>
      <c r="M72" s="152"/>
      <c r="N72" s="152"/>
      <c r="O72" s="152"/>
      <c r="P72" s="153"/>
      <c r="Q72" s="153"/>
      <c r="R72" s="153"/>
      <c r="S72" s="153"/>
      <c r="T72" s="153"/>
      <c r="U72" s="153"/>
      <c r="V72" s="153"/>
      <c r="W72" s="153"/>
      <c r="X72" s="153"/>
      <c r="Y72" s="153"/>
      <c r="Z72" s="153"/>
      <c r="AA72" s="153"/>
      <c r="AB72" s="153"/>
      <c r="AC72" s="153"/>
      <c r="AD72" s="153"/>
      <c r="AE72" s="153"/>
      <c r="AF72" s="153"/>
      <c r="AG72" s="153"/>
      <c r="AH72" s="153"/>
      <c r="AI72" s="152"/>
      <c r="AJ72" s="152"/>
      <c r="AK72" s="152"/>
      <c r="AL72" s="152"/>
      <c r="AM72" s="152"/>
      <c r="AN72" s="152"/>
      <c r="AO72" s="152"/>
      <c r="AP72" s="152"/>
      <c r="AQ72" s="152"/>
    </row>
    <row r="73" s="105" customFormat="1" ht="30" customHeight="1" spans="1:43">
      <c r="A73" s="134" t="s">
        <v>55</v>
      </c>
      <c r="B73" s="133" t="s">
        <v>397</v>
      </c>
      <c r="C73" s="133"/>
      <c r="D73" s="133"/>
      <c r="E73" s="133"/>
      <c r="F73" s="133"/>
      <c r="G73" s="133"/>
      <c r="H73" s="133"/>
      <c r="I73" s="133"/>
      <c r="J73" s="133"/>
      <c r="K73" s="152"/>
      <c r="L73" s="152"/>
      <c r="M73" s="152"/>
      <c r="N73" s="152"/>
      <c r="O73" s="152"/>
      <c r="P73" s="153"/>
      <c r="Q73" s="153"/>
      <c r="R73" s="153"/>
      <c r="S73" s="153"/>
      <c r="T73" s="153"/>
      <c r="U73" s="153"/>
      <c r="V73" s="153"/>
      <c r="W73" s="153"/>
      <c r="X73" s="153"/>
      <c r="Y73" s="153"/>
      <c r="Z73" s="153"/>
      <c r="AA73" s="153"/>
      <c r="AB73" s="153"/>
      <c r="AC73" s="153"/>
      <c r="AD73" s="153"/>
      <c r="AE73" s="153"/>
      <c r="AF73" s="153"/>
      <c r="AG73" s="153"/>
      <c r="AH73" s="153"/>
      <c r="AI73" s="152"/>
      <c r="AJ73" s="152"/>
      <c r="AK73" s="152"/>
      <c r="AL73" s="152"/>
      <c r="AM73" s="152"/>
      <c r="AN73" s="152"/>
      <c r="AO73" s="152"/>
      <c r="AP73" s="152"/>
      <c r="AQ73" s="152"/>
    </row>
    <row r="74" s="105" customFormat="1" ht="30" customHeight="1" spans="1:43">
      <c r="A74" s="132" t="s">
        <v>51</v>
      </c>
      <c r="B74" s="133" t="s">
        <v>398</v>
      </c>
      <c r="C74" s="133"/>
      <c r="D74" s="133"/>
      <c r="E74" s="133"/>
      <c r="F74" s="133"/>
      <c r="G74" s="133"/>
      <c r="H74" s="133"/>
      <c r="I74" s="133"/>
      <c r="J74" s="133"/>
      <c r="K74" s="152"/>
      <c r="L74" s="152"/>
      <c r="M74" s="152"/>
      <c r="N74" s="152">
        <f t="shared" ref="N74:U74" si="40">N75+N79+N83+N86+N90</f>
        <v>4926.17094</v>
      </c>
      <c r="O74" s="152">
        <f t="shared" si="40"/>
        <v>4926.17094</v>
      </c>
      <c r="P74" s="153">
        <f t="shared" si="40"/>
        <v>2716.93924</v>
      </c>
      <c r="Q74" s="153">
        <f t="shared" si="40"/>
        <v>2716.93924</v>
      </c>
      <c r="R74" s="153">
        <f t="shared" si="40"/>
        <v>0</v>
      </c>
      <c r="S74" s="153">
        <f t="shared" si="40"/>
        <v>0</v>
      </c>
      <c r="T74" s="153">
        <f t="shared" si="40"/>
        <v>0</v>
      </c>
      <c r="U74" s="153">
        <f t="shared" si="40"/>
        <v>0</v>
      </c>
      <c r="V74" s="153">
        <f t="shared" ref="V74:AI74" si="41">V75+V79+V83+V86+V90</f>
        <v>0</v>
      </c>
      <c r="W74" s="153">
        <f t="shared" si="41"/>
        <v>0</v>
      </c>
      <c r="X74" s="153">
        <f t="shared" si="41"/>
        <v>0</v>
      </c>
      <c r="Y74" s="153">
        <f t="shared" si="41"/>
        <v>0</v>
      </c>
      <c r="Z74" s="153">
        <f t="shared" si="41"/>
        <v>0</v>
      </c>
      <c r="AA74" s="153">
        <f t="shared" si="41"/>
        <v>1200</v>
      </c>
      <c r="AB74" s="153">
        <f t="shared" si="41"/>
        <v>1009.2317</v>
      </c>
      <c r="AC74" s="153">
        <f t="shared" si="41"/>
        <v>0</v>
      </c>
      <c r="AD74" s="153">
        <f t="shared" si="41"/>
        <v>0</v>
      </c>
      <c r="AE74" s="153">
        <f t="shared" si="41"/>
        <v>0</v>
      </c>
      <c r="AF74" s="153">
        <f t="shared" si="41"/>
        <v>0</v>
      </c>
      <c r="AG74" s="153">
        <f t="shared" si="41"/>
        <v>0</v>
      </c>
      <c r="AH74" s="153">
        <f t="shared" si="41"/>
        <v>0</v>
      </c>
      <c r="AI74" s="152"/>
      <c r="AJ74" s="152"/>
      <c r="AK74" s="152"/>
      <c r="AL74" s="152"/>
      <c r="AM74" s="152"/>
      <c r="AN74" s="152"/>
      <c r="AO74" s="152"/>
      <c r="AP74" s="152"/>
      <c r="AQ74" s="152"/>
    </row>
    <row r="75" s="105" customFormat="1" ht="30" customHeight="1" spans="1:43">
      <c r="A75" s="132" t="s">
        <v>53</v>
      </c>
      <c r="B75" s="133" t="s">
        <v>399</v>
      </c>
      <c r="C75" s="133"/>
      <c r="D75" s="133"/>
      <c r="E75" s="133"/>
      <c r="F75" s="133"/>
      <c r="G75" s="133"/>
      <c r="H75" s="133"/>
      <c r="I75" s="133"/>
      <c r="J75" s="133"/>
      <c r="K75" s="152"/>
      <c r="L75" s="152"/>
      <c r="M75" s="152"/>
      <c r="N75" s="152">
        <f t="shared" ref="N75:U75" si="42">N76+N78</f>
        <v>3726.17094</v>
      </c>
      <c r="O75" s="152">
        <f t="shared" si="42"/>
        <v>3726.17094</v>
      </c>
      <c r="P75" s="153">
        <f t="shared" si="42"/>
        <v>2716.93924</v>
      </c>
      <c r="Q75" s="153">
        <f t="shared" si="42"/>
        <v>2716.93924</v>
      </c>
      <c r="R75" s="153">
        <f t="shared" si="42"/>
        <v>0</v>
      </c>
      <c r="S75" s="153">
        <f t="shared" si="42"/>
        <v>0</v>
      </c>
      <c r="T75" s="153">
        <f t="shared" si="42"/>
        <v>0</v>
      </c>
      <c r="U75" s="153">
        <f t="shared" si="42"/>
        <v>0</v>
      </c>
      <c r="V75" s="153">
        <f t="shared" ref="V75:AI75" si="43">V76+V78</f>
        <v>0</v>
      </c>
      <c r="W75" s="153">
        <f t="shared" si="43"/>
        <v>0</v>
      </c>
      <c r="X75" s="153">
        <f t="shared" si="43"/>
        <v>0</v>
      </c>
      <c r="Y75" s="153">
        <f t="shared" si="43"/>
        <v>0</v>
      </c>
      <c r="Z75" s="153">
        <f t="shared" si="43"/>
        <v>0</v>
      </c>
      <c r="AA75" s="153">
        <f t="shared" si="43"/>
        <v>0</v>
      </c>
      <c r="AB75" s="153">
        <f t="shared" si="43"/>
        <v>1009.2317</v>
      </c>
      <c r="AC75" s="153">
        <f t="shared" si="43"/>
        <v>0</v>
      </c>
      <c r="AD75" s="153">
        <f t="shared" si="43"/>
        <v>0</v>
      </c>
      <c r="AE75" s="153">
        <f t="shared" si="43"/>
        <v>0</v>
      </c>
      <c r="AF75" s="153">
        <f t="shared" si="43"/>
        <v>0</v>
      </c>
      <c r="AG75" s="153">
        <f t="shared" si="43"/>
        <v>0</v>
      </c>
      <c r="AH75" s="153">
        <f t="shared" si="43"/>
        <v>0</v>
      </c>
      <c r="AI75" s="152"/>
      <c r="AJ75" s="152"/>
      <c r="AK75" s="152"/>
      <c r="AL75" s="152"/>
      <c r="AM75" s="152"/>
      <c r="AN75" s="152"/>
      <c r="AO75" s="152"/>
      <c r="AP75" s="152"/>
      <c r="AQ75" s="152"/>
    </row>
    <row r="76" s="105" customFormat="1" ht="30" customHeight="1" spans="1:43">
      <c r="A76" s="134" t="s">
        <v>55</v>
      </c>
      <c r="B76" s="133" t="s">
        <v>400</v>
      </c>
      <c r="C76" s="133"/>
      <c r="D76" s="133"/>
      <c r="E76" s="133"/>
      <c r="F76" s="133"/>
      <c r="G76" s="133"/>
      <c r="H76" s="133"/>
      <c r="I76" s="133"/>
      <c r="J76" s="133"/>
      <c r="K76" s="152">
        <f t="shared" ref="K76:U76" si="44">SUM(K77:K77)</f>
        <v>8917</v>
      </c>
      <c r="L76" s="152">
        <f t="shared" si="44"/>
        <v>8917</v>
      </c>
      <c r="M76" s="152">
        <f t="shared" si="44"/>
        <v>27670</v>
      </c>
      <c r="N76" s="152">
        <f t="shared" si="44"/>
        <v>3726.17094</v>
      </c>
      <c r="O76" s="152">
        <f t="shared" si="44"/>
        <v>3726.17094</v>
      </c>
      <c r="P76" s="153">
        <f t="shared" si="44"/>
        <v>2716.93924</v>
      </c>
      <c r="Q76" s="153">
        <f t="shared" si="44"/>
        <v>2716.93924</v>
      </c>
      <c r="R76" s="153">
        <f t="shared" si="44"/>
        <v>0</v>
      </c>
      <c r="S76" s="153">
        <f t="shared" si="44"/>
        <v>0</v>
      </c>
      <c r="T76" s="153">
        <f t="shared" si="44"/>
        <v>0</v>
      </c>
      <c r="U76" s="153">
        <f t="shared" si="44"/>
        <v>0</v>
      </c>
      <c r="V76" s="153">
        <f t="shared" ref="V76:AH76" si="45">SUM(V77:V77)</f>
        <v>0</v>
      </c>
      <c r="W76" s="153">
        <f t="shared" si="45"/>
        <v>0</v>
      </c>
      <c r="X76" s="153">
        <f t="shared" si="45"/>
        <v>0</v>
      </c>
      <c r="Y76" s="153">
        <f t="shared" si="45"/>
        <v>0</v>
      </c>
      <c r="Z76" s="153">
        <f t="shared" si="45"/>
        <v>0</v>
      </c>
      <c r="AA76" s="153">
        <f t="shared" si="45"/>
        <v>0</v>
      </c>
      <c r="AB76" s="153">
        <f t="shared" si="45"/>
        <v>1009.2317</v>
      </c>
      <c r="AC76" s="153">
        <f t="shared" si="45"/>
        <v>0</v>
      </c>
      <c r="AD76" s="153">
        <f t="shared" si="45"/>
        <v>0</v>
      </c>
      <c r="AE76" s="153">
        <f t="shared" si="45"/>
        <v>0</v>
      </c>
      <c r="AF76" s="153">
        <f t="shared" si="45"/>
        <v>0</v>
      </c>
      <c r="AG76" s="153">
        <f t="shared" si="45"/>
        <v>0</v>
      </c>
      <c r="AH76" s="153">
        <f t="shared" si="45"/>
        <v>0</v>
      </c>
      <c r="AI76" s="152"/>
      <c r="AJ76" s="152"/>
      <c r="AK76" s="152"/>
      <c r="AL76" s="152"/>
      <c r="AM76" s="152"/>
      <c r="AN76" s="152"/>
      <c r="AO76" s="152"/>
      <c r="AP76" s="152"/>
      <c r="AQ76" s="152"/>
    </row>
    <row r="77" s="105" customFormat="1" ht="409" customHeight="1" spans="1:43">
      <c r="A77" s="135">
        <f>SUBTOTAL(103,$D$10:D77)</f>
        <v>40</v>
      </c>
      <c r="B77" s="135" t="s">
        <v>401</v>
      </c>
      <c r="C77" s="135" t="s">
        <v>112</v>
      </c>
      <c r="D77" s="142" t="s">
        <v>402</v>
      </c>
      <c r="E77" s="142" t="s">
        <v>403</v>
      </c>
      <c r="F77" s="135" t="s">
        <v>403</v>
      </c>
      <c r="G77" s="142" t="s">
        <v>115</v>
      </c>
      <c r="H77" s="135" t="s">
        <v>404</v>
      </c>
      <c r="I77" s="144"/>
      <c r="J77" s="190" t="s">
        <v>405</v>
      </c>
      <c r="K77" s="138">
        <v>8917</v>
      </c>
      <c r="L77" s="138">
        <v>8917</v>
      </c>
      <c r="M77" s="138">
        <v>27670</v>
      </c>
      <c r="N77" s="144">
        <v>3726.17094</v>
      </c>
      <c r="O77" s="144">
        <f>Q77+R77+T77+U77+V77+W77+Y77+AA77+AB77+AD77+AE77</f>
        <v>3726.17094</v>
      </c>
      <c r="P77" s="144">
        <f>Q77+R77+S77+T77+U77+V77+W77+X77+Y77+Z77</f>
        <v>2716.93924</v>
      </c>
      <c r="Q77" s="167">
        <v>2716.93924</v>
      </c>
      <c r="R77" s="194">
        <v>0</v>
      </c>
      <c r="S77" s="167">
        <v>0</v>
      </c>
      <c r="T77" s="167">
        <v>0</v>
      </c>
      <c r="U77" s="167">
        <v>0</v>
      </c>
      <c r="V77" s="167">
        <v>0</v>
      </c>
      <c r="W77" s="167">
        <v>0</v>
      </c>
      <c r="X77" s="170">
        <v>0</v>
      </c>
      <c r="Y77" s="170">
        <v>0</v>
      </c>
      <c r="Z77" s="170">
        <v>0</v>
      </c>
      <c r="AA77" s="170">
        <v>0</v>
      </c>
      <c r="AB77" s="170">
        <v>1009.2317</v>
      </c>
      <c r="AC77" s="143">
        <v>0</v>
      </c>
      <c r="AD77" s="143">
        <v>0</v>
      </c>
      <c r="AE77" s="143">
        <v>0</v>
      </c>
      <c r="AF77" s="143">
        <v>0</v>
      </c>
      <c r="AG77" s="139">
        <v>0</v>
      </c>
      <c r="AH77" s="139">
        <v>0</v>
      </c>
      <c r="AI77" s="138" t="s">
        <v>406</v>
      </c>
      <c r="AJ77" s="138" t="s">
        <v>407</v>
      </c>
      <c r="AK77" s="196" t="s">
        <v>408</v>
      </c>
      <c r="AL77" s="138" t="s">
        <v>407</v>
      </c>
      <c r="AM77" s="197" t="s">
        <v>409</v>
      </c>
      <c r="AN77" s="198" t="s">
        <v>410</v>
      </c>
      <c r="AO77" s="138"/>
      <c r="AP77" s="138"/>
      <c r="AQ77" s="139"/>
    </row>
    <row r="78" s="105" customFormat="1" ht="30" customHeight="1" spans="1:43">
      <c r="A78" s="134" t="s">
        <v>55</v>
      </c>
      <c r="B78" s="133" t="s">
        <v>411</v>
      </c>
      <c r="C78" s="133"/>
      <c r="D78" s="133"/>
      <c r="E78" s="133"/>
      <c r="F78" s="133"/>
      <c r="G78" s="133"/>
      <c r="H78" s="133"/>
      <c r="I78" s="133"/>
      <c r="J78" s="133"/>
      <c r="K78" s="152"/>
      <c r="L78" s="152"/>
      <c r="M78" s="152"/>
      <c r="N78" s="152"/>
      <c r="O78" s="152"/>
      <c r="P78" s="153"/>
      <c r="Q78" s="153"/>
      <c r="R78" s="153"/>
      <c r="S78" s="153"/>
      <c r="T78" s="153"/>
      <c r="U78" s="153"/>
      <c r="V78" s="153"/>
      <c r="W78" s="153"/>
      <c r="X78" s="153"/>
      <c r="Y78" s="153"/>
      <c r="Z78" s="153"/>
      <c r="AA78" s="153"/>
      <c r="AB78" s="153"/>
      <c r="AC78" s="153"/>
      <c r="AD78" s="153"/>
      <c r="AE78" s="153"/>
      <c r="AF78" s="153"/>
      <c r="AG78" s="153"/>
      <c r="AH78" s="153"/>
      <c r="AI78" s="152"/>
      <c r="AJ78" s="152"/>
      <c r="AK78" s="152"/>
      <c r="AL78" s="152"/>
      <c r="AM78" s="152"/>
      <c r="AN78" s="152"/>
      <c r="AO78" s="152"/>
      <c r="AP78" s="152"/>
      <c r="AQ78" s="152"/>
    </row>
    <row r="79" s="105" customFormat="1" ht="30" customHeight="1" spans="1:43">
      <c r="A79" s="134" t="s">
        <v>53</v>
      </c>
      <c r="B79" s="133" t="s">
        <v>412</v>
      </c>
      <c r="C79" s="133"/>
      <c r="D79" s="133"/>
      <c r="E79" s="133"/>
      <c r="F79" s="133"/>
      <c r="G79" s="133"/>
      <c r="H79" s="133"/>
      <c r="I79" s="133"/>
      <c r="J79" s="133"/>
      <c r="K79" s="152"/>
      <c r="L79" s="152"/>
      <c r="M79" s="152"/>
      <c r="N79" s="152">
        <f t="shared" ref="N79:U79" si="46">N80+N81+N82</f>
        <v>0</v>
      </c>
      <c r="O79" s="152">
        <f t="shared" si="46"/>
        <v>0</v>
      </c>
      <c r="P79" s="153">
        <f t="shared" si="46"/>
        <v>0</v>
      </c>
      <c r="Q79" s="153">
        <f t="shared" si="46"/>
        <v>0</v>
      </c>
      <c r="R79" s="153">
        <f t="shared" si="46"/>
        <v>0</v>
      </c>
      <c r="S79" s="153">
        <f t="shared" si="46"/>
        <v>0</v>
      </c>
      <c r="T79" s="153">
        <f t="shared" si="46"/>
        <v>0</v>
      </c>
      <c r="U79" s="153">
        <f t="shared" si="46"/>
        <v>0</v>
      </c>
      <c r="V79" s="153">
        <f t="shared" ref="V79:AI79" si="47">V80+V81+V82</f>
        <v>0</v>
      </c>
      <c r="W79" s="153">
        <f t="shared" si="47"/>
        <v>0</v>
      </c>
      <c r="X79" s="153">
        <f t="shared" si="47"/>
        <v>0</v>
      </c>
      <c r="Y79" s="153">
        <f t="shared" si="47"/>
        <v>0</v>
      </c>
      <c r="Z79" s="153">
        <f t="shared" si="47"/>
        <v>0</v>
      </c>
      <c r="AA79" s="153">
        <f t="shared" si="47"/>
        <v>0</v>
      </c>
      <c r="AB79" s="153">
        <f t="shared" si="47"/>
        <v>0</v>
      </c>
      <c r="AC79" s="153">
        <f t="shared" si="47"/>
        <v>0</v>
      </c>
      <c r="AD79" s="153">
        <f t="shared" si="47"/>
        <v>0</v>
      </c>
      <c r="AE79" s="153">
        <f t="shared" si="47"/>
        <v>0</v>
      </c>
      <c r="AF79" s="153">
        <f t="shared" si="47"/>
        <v>0</v>
      </c>
      <c r="AG79" s="153">
        <f t="shared" si="47"/>
        <v>0</v>
      </c>
      <c r="AH79" s="153">
        <f t="shared" si="47"/>
        <v>0</v>
      </c>
      <c r="AI79" s="152"/>
      <c r="AJ79" s="152"/>
      <c r="AK79" s="152"/>
      <c r="AL79" s="152"/>
      <c r="AM79" s="152"/>
      <c r="AN79" s="152"/>
      <c r="AO79" s="152"/>
      <c r="AP79" s="152"/>
      <c r="AQ79" s="152"/>
    </row>
    <row r="80" s="105" customFormat="1" ht="30" customHeight="1" spans="1:43">
      <c r="A80" s="134" t="s">
        <v>55</v>
      </c>
      <c r="B80" s="133" t="s">
        <v>413</v>
      </c>
      <c r="C80" s="133"/>
      <c r="D80" s="133"/>
      <c r="E80" s="133"/>
      <c r="F80" s="133"/>
      <c r="G80" s="133"/>
      <c r="H80" s="133"/>
      <c r="I80" s="133"/>
      <c r="J80" s="133"/>
      <c r="K80" s="152"/>
      <c r="L80" s="152"/>
      <c r="M80" s="152"/>
      <c r="N80" s="152"/>
      <c r="O80" s="152"/>
      <c r="P80" s="153"/>
      <c r="Q80" s="153"/>
      <c r="R80" s="153"/>
      <c r="S80" s="153"/>
      <c r="T80" s="153"/>
      <c r="U80" s="153"/>
      <c r="V80" s="153"/>
      <c r="W80" s="153"/>
      <c r="X80" s="153"/>
      <c r="Y80" s="153"/>
      <c r="Z80" s="153"/>
      <c r="AA80" s="153"/>
      <c r="AB80" s="153"/>
      <c r="AC80" s="153"/>
      <c r="AD80" s="153"/>
      <c r="AE80" s="153"/>
      <c r="AF80" s="153"/>
      <c r="AG80" s="153"/>
      <c r="AH80" s="153"/>
      <c r="AI80" s="152"/>
      <c r="AJ80" s="152"/>
      <c r="AK80" s="152"/>
      <c r="AL80" s="152"/>
      <c r="AM80" s="152"/>
      <c r="AN80" s="152"/>
      <c r="AO80" s="152"/>
      <c r="AP80" s="152"/>
      <c r="AQ80" s="152"/>
    </row>
    <row r="81" s="105" customFormat="1" ht="30" customHeight="1" spans="1:43">
      <c r="A81" s="134" t="s">
        <v>55</v>
      </c>
      <c r="B81" s="133" t="s">
        <v>414</v>
      </c>
      <c r="C81" s="133"/>
      <c r="D81" s="133"/>
      <c r="E81" s="133"/>
      <c r="F81" s="133"/>
      <c r="G81" s="133"/>
      <c r="H81" s="133"/>
      <c r="I81" s="133"/>
      <c r="J81" s="133"/>
      <c r="K81" s="152"/>
      <c r="L81" s="152"/>
      <c r="M81" s="152"/>
      <c r="N81" s="152"/>
      <c r="O81" s="152"/>
      <c r="P81" s="153"/>
      <c r="Q81" s="153"/>
      <c r="R81" s="153"/>
      <c r="S81" s="153"/>
      <c r="T81" s="153"/>
      <c r="U81" s="153"/>
      <c r="V81" s="153"/>
      <c r="W81" s="153"/>
      <c r="X81" s="153"/>
      <c r="Y81" s="153"/>
      <c r="Z81" s="153"/>
      <c r="AA81" s="153"/>
      <c r="AB81" s="153"/>
      <c r="AC81" s="153"/>
      <c r="AD81" s="153"/>
      <c r="AE81" s="153"/>
      <c r="AF81" s="153"/>
      <c r="AG81" s="153"/>
      <c r="AH81" s="153"/>
      <c r="AI81" s="152"/>
      <c r="AJ81" s="152"/>
      <c r="AK81" s="152"/>
      <c r="AL81" s="152"/>
      <c r="AM81" s="152"/>
      <c r="AN81" s="152"/>
      <c r="AO81" s="152"/>
      <c r="AP81" s="152"/>
      <c r="AQ81" s="152"/>
    </row>
    <row r="82" s="105" customFormat="1" ht="30" customHeight="1" spans="1:43">
      <c r="A82" s="134" t="s">
        <v>55</v>
      </c>
      <c r="B82" s="133" t="s">
        <v>415</v>
      </c>
      <c r="C82" s="133"/>
      <c r="D82" s="133"/>
      <c r="E82" s="133"/>
      <c r="F82" s="133"/>
      <c r="G82" s="133"/>
      <c r="H82" s="133"/>
      <c r="I82" s="133"/>
      <c r="J82" s="133"/>
      <c r="K82" s="152"/>
      <c r="L82" s="152"/>
      <c r="M82" s="152"/>
      <c r="N82" s="152"/>
      <c r="O82" s="152"/>
      <c r="P82" s="153"/>
      <c r="Q82" s="153"/>
      <c r="R82" s="153"/>
      <c r="S82" s="153"/>
      <c r="T82" s="153"/>
      <c r="U82" s="153"/>
      <c r="V82" s="153"/>
      <c r="W82" s="153"/>
      <c r="X82" s="153"/>
      <c r="Y82" s="153"/>
      <c r="Z82" s="153"/>
      <c r="AA82" s="153"/>
      <c r="AB82" s="153"/>
      <c r="AC82" s="153"/>
      <c r="AD82" s="153"/>
      <c r="AE82" s="153"/>
      <c r="AF82" s="153"/>
      <c r="AG82" s="153"/>
      <c r="AH82" s="153"/>
      <c r="AI82" s="152"/>
      <c r="AJ82" s="152"/>
      <c r="AK82" s="152"/>
      <c r="AL82" s="152"/>
      <c r="AM82" s="152"/>
      <c r="AN82" s="152"/>
      <c r="AO82" s="152"/>
      <c r="AP82" s="152"/>
      <c r="AQ82" s="152"/>
    </row>
    <row r="83" s="105" customFormat="1" ht="30" customHeight="1" spans="1:43">
      <c r="A83" s="134" t="s">
        <v>53</v>
      </c>
      <c r="B83" s="133" t="s">
        <v>416</v>
      </c>
      <c r="C83" s="133"/>
      <c r="D83" s="133"/>
      <c r="E83" s="133"/>
      <c r="F83" s="133"/>
      <c r="G83" s="133"/>
      <c r="H83" s="133"/>
      <c r="I83" s="133"/>
      <c r="J83" s="133"/>
      <c r="K83" s="152"/>
      <c r="L83" s="152"/>
      <c r="M83" s="152"/>
      <c r="N83" s="152">
        <f t="shared" ref="N83:U83" si="48">N84+N85</f>
        <v>0</v>
      </c>
      <c r="O83" s="152">
        <f t="shared" si="48"/>
        <v>0</v>
      </c>
      <c r="P83" s="153">
        <f t="shared" si="48"/>
        <v>0</v>
      </c>
      <c r="Q83" s="153">
        <f t="shared" si="48"/>
        <v>0</v>
      </c>
      <c r="R83" s="153">
        <f t="shared" si="48"/>
        <v>0</v>
      </c>
      <c r="S83" s="153">
        <f t="shared" si="48"/>
        <v>0</v>
      </c>
      <c r="T83" s="153">
        <f t="shared" si="48"/>
        <v>0</v>
      </c>
      <c r="U83" s="153">
        <f t="shared" si="48"/>
        <v>0</v>
      </c>
      <c r="V83" s="153">
        <f t="shared" ref="V83:AI83" si="49">V84+V85</f>
        <v>0</v>
      </c>
      <c r="W83" s="153">
        <f t="shared" si="49"/>
        <v>0</v>
      </c>
      <c r="X83" s="153">
        <f t="shared" si="49"/>
        <v>0</v>
      </c>
      <c r="Y83" s="153">
        <f t="shared" si="49"/>
        <v>0</v>
      </c>
      <c r="Z83" s="153">
        <f t="shared" si="49"/>
        <v>0</v>
      </c>
      <c r="AA83" s="153">
        <f t="shared" si="49"/>
        <v>0</v>
      </c>
      <c r="AB83" s="153">
        <f t="shared" si="49"/>
        <v>0</v>
      </c>
      <c r="AC83" s="153">
        <f t="shared" si="49"/>
        <v>0</v>
      </c>
      <c r="AD83" s="153">
        <f t="shared" si="49"/>
        <v>0</v>
      </c>
      <c r="AE83" s="153">
        <f t="shared" si="49"/>
        <v>0</v>
      </c>
      <c r="AF83" s="153">
        <f t="shared" si="49"/>
        <v>0</v>
      </c>
      <c r="AG83" s="153">
        <f t="shared" si="49"/>
        <v>0</v>
      </c>
      <c r="AH83" s="153">
        <f t="shared" si="49"/>
        <v>0</v>
      </c>
      <c r="AI83" s="152"/>
      <c r="AJ83" s="152"/>
      <c r="AK83" s="152"/>
      <c r="AL83" s="152"/>
      <c r="AM83" s="152"/>
      <c r="AN83" s="152"/>
      <c r="AO83" s="152"/>
      <c r="AP83" s="152"/>
      <c r="AQ83" s="152"/>
    </row>
    <row r="84" s="105" customFormat="1" ht="30" customHeight="1" spans="1:43">
      <c r="A84" s="134" t="s">
        <v>55</v>
      </c>
      <c r="B84" s="133" t="s">
        <v>417</v>
      </c>
      <c r="C84" s="133"/>
      <c r="D84" s="133"/>
      <c r="E84" s="133"/>
      <c r="F84" s="133"/>
      <c r="G84" s="133"/>
      <c r="H84" s="133"/>
      <c r="I84" s="133"/>
      <c r="J84" s="133"/>
      <c r="K84" s="152"/>
      <c r="L84" s="152"/>
      <c r="M84" s="152"/>
      <c r="N84" s="152"/>
      <c r="O84" s="152"/>
      <c r="P84" s="153"/>
      <c r="Q84" s="153"/>
      <c r="R84" s="153"/>
      <c r="S84" s="153"/>
      <c r="T84" s="153"/>
      <c r="U84" s="153"/>
      <c r="V84" s="153"/>
      <c r="W84" s="153"/>
      <c r="X84" s="153"/>
      <c r="Y84" s="153"/>
      <c r="Z84" s="153"/>
      <c r="AA84" s="153"/>
      <c r="AB84" s="153"/>
      <c r="AC84" s="153"/>
      <c r="AD84" s="153"/>
      <c r="AE84" s="153"/>
      <c r="AF84" s="153"/>
      <c r="AG84" s="153"/>
      <c r="AH84" s="153"/>
      <c r="AI84" s="152"/>
      <c r="AJ84" s="152"/>
      <c r="AK84" s="152"/>
      <c r="AL84" s="152"/>
      <c r="AM84" s="152"/>
      <c r="AN84" s="152"/>
      <c r="AO84" s="152"/>
      <c r="AP84" s="152"/>
      <c r="AQ84" s="152"/>
    </row>
    <row r="85" s="105" customFormat="1" ht="30" customHeight="1" spans="1:43">
      <c r="A85" s="134" t="s">
        <v>55</v>
      </c>
      <c r="B85" s="133" t="s">
        <v>418</v>
      </c>
      <c r="C85" s="133"/>
      <c r="D85" s="133"/>
      <c r="E85" s="133"/>
      <c r="F85" s="133"/>
      <c r="G85" s="133"/>
      <c r="H85" s="133"/>
      <c r="I85" s="133"/>
      <c r="J85" s="133"/>
      <c r="K85" s="152"/>
      <c r="L85" s="152"/>
      <c r="M85" s="152"/>
      <c r="N85" s="152"/>
      <c r="O85" s="152"/>
      <c r="P85" s="153"/>
      <c r="Q85" s="153"/>
      <c r="R85" s="153"/>
      <c r="S85" s="153"/>
      <c r="T85" s="153"/>
      <c r="U85" s="153"/>
      <c r="V85" s="153"/>
      <c r="W85" s="153"/>
      <c r="X85" s="153"/>
      <c r="Y85" s="153"/>
      <c r="Z85" s="153"/>
      <c r="AA85" s="153"/>
      <c r="AB85" s="153"/>
      <c r="AC85" s="153"/>
      <c r="AD85" s="153"/>
      <c r="AE85" s="153"/>
      <c r="AF85" s="153"/>
      <c r="AG85" s="153"/>
      <c r="AH85" s="153"/>
      <c r="AI85" s="152"/>
      <c r="AJ85" s="152"/>
      <c r="AK85" s="152"/>
      <c r="AL85" s="152"/>
      <c r="AM85" s="152"/>
      <c r="AN85" s="152"/>
      <c r="AO85" s="152"/>
      <c r="AP85" s="152"/>
      <c r="AQ85" s="152"/>
    </row>
    <row r="86" s="105" customFormat="1" ht="30" customHeight="1" spans="1:43">
      <c r="A86" s="134" t="s">
        <v>53</v>
      </c>
      <c r="B86" s="133" t="s">
        <v>419</v>
      </c>
      <c r="C86" s="133"/>
      <c r="D86" s="133"/>
      <c r="E86" s="133"/>
      <c r="F86" s="133"/>
      <c r="G86" s="133"/>
      <c r="H86" s="133"/>
      <c r="I86" s="133"/>
      <c r="J86" s="133"/>
      <c r="K86" s="152"/>
      <c r="L86" s="152"/>
      <c r="M86" s="152"/>
      <c r="N86" s="152">
        <f t="shared" ref="N86:U86" si="50">N87+N88+N89</f>
        <v>0</v>
      </c>
      <c r="O86" s="152">
        <f t="shared" si="50"/>
        <v>0</v>
      </c>
      <c r="P86" s="153">
        <f t="shared" si="50"/>
        <v>0</v>
      </c>
      <c r="Q86" s="153">
        <f t="shared" si="50"/>
        <v>0</v>
      </c>
      <c r="R86" s="153">
        <f t="shared" si="50"/>
        <v>0</v>
      </c>
      <c r="S86" s="153">
        <f t="shared" si="50"/>
        <v>0</v>
      </c>
      <c r="T86" s="153">
        <f t="shared" si="50"/>
        <v>0</v>
      </c>
      <c r="U86" s="153">
        <f t="shared" si="50"/>
        <v>0</v>
      </c>
      <c r="V86" s="153">
        <f t="shared" ref="V86:AI86" si="51">V87+V88+V89</f>
        <v>0</v>
      </c>
      <c r="W86" s="153">
        <f t="shared" si="51"/>
        <v>0</v>
      </c>
      <c r="X86" s="153">
        <f t="shared" si="51"/>
        <v>0</v>
      </c>
      <c r="Y86" s="153">
        <f t="shared" si="51"/>
        <v>0</v>
      </c>
      <c r="Z86" s="153">
        <f t="shared" si="51"/>
        <v>0</v>
      </c>
      <c r="AA86" s="153">
        <f t="shared" si="51"/>
        <v>0</v>
      </c>
      <c r="AB86" s="153">
        <f t="shared" si="51"/>
        <v>0</v>
      </c>
      <c r="AC86" s="153">
        <f t="shared" si="51"/>
        <v>0</v>
      </c>
      <c r="AD86" s="153">
        <f t="shared" si="51"/>
        <v>0</v>
      </c>
      <c r="AE86" s="153">
        <f t="shared" si="51"/>
        <v>0</v>
      </c>
      <c r="AF86" s="153">
        <f t="shared" si="51"/>
        <v>0</v>
      </c>
      <c r="AG86" s="153">
        <f t="shared" si="51"/>
        <v>0</v>
      </c>
      <c r="AH86" s="153">
        <f t="shared" si="51"/>
        <v>0</v>
      </c>
      <c r="AI86" s="152"/>
      <c r="AJ86" s="152"/>
      <c r="AK86" s="152"/>
      <c r="AL86" s="152"/>
      <c r="AM86" s="152"/>
      <c r="AN86" s="152"/>
      <c r="AO86" s="152"/>
      <c r="AP86" s="152"/>
      <c r="AQ86" s="152"/>
    </row>
    <row r="87" s="105" customFormat="1" ht="30" customHeight="1" spans="1:43">
      <c r="A87" s="134" t="s">
        <v>55</v>
      </c>
      <c r="B87" s="133" t="s">
        <v>420</v>
      </c>
      <c r="C87" s="133"/>
      <c r="D87" s="133"/>
      <c r="E87" s="133"/>
      <c r="F87" s="133"/>
      <c r="G87" s="133"/>
      <c r="H87" s="133"/>
      <c r="I87" s="133"/>
      <c r="J87" s="133"/>
      <c r="K87" s="152"/>
      <c r="L87" s="152"/>
      <c r="M87" s="152"/>
      <c r="N87" s="152"/>
      <c r="O87" s="152"/>
      <c r="P87" s="153"/>
      <c r="Q87" s="153"/>
      <c r="R87" s="153"/>
      <c r="S87" s="153"/>
      <c r="T87" s="153"/>
      <c r="U87" s="153"/>
      <c r="V87" s="153"/>
      <c r="W87" s="153"/>
      <c r="X87" s="153"/>
      <c r="Y87" s="153"/>
      <c r="Z87" s="153"/>
      <c r="AA87" s="153"/>
      <c r="AB87" s="153"/>
      <c r="AC87" s="153"/>
      <c r="AD87" s="153"/>
      <c r="AE87" s="153"/>
      <c r="AF87" s="153"/>
      <c r="AG87" s="153"/>
      <c r="AH87" s="153"/>
      <c r="AI87" s="152"/>
      <c r="AJ87" s="152"/>
      <c r="AK87" s="152"/>
      <c r="AL87" s="152"/>
      <c r="AM87" s="152"/>
      <c r="AN87" s="152"/>
      <c r="AO87" s="152"/>
      <c r="AP87" s="152"/>
      <c r="AQ87" s="152"/>
    </row>
    <row r="88" s="105" customFormat="1" ht="30" customHeight="1" spans="1:43">
      <c r="A88" s="134" t="s">
        <v>55</v>
      </c>
      <c r="B88" s="133" t="s">
        <v>421</v>
      </c>
      <c r="C88" s="133"/>
      <c r="D88" s="133"/>
      <c r="E88" s="133"/>
      <c r="F88" s="133"/>
      <c r="G88" s="133"/>
      <c r="H88" s="133"/>
      <c r="I88" s="133"/>
      <c r="J88" s="133"/>
      <c r="K88" s="152"/>
      <c r="L88" s="152"/>
      <c r="M88" s="152"/>
      <c r="N88" s="152"/>
      <c r="O88" s="152"/>
      <c r="P88" s="153"/>
      <c r="Q88" s="153"/>
      <c r="R88" s="153"/>
      <c r="S88" s="153"/>
      <c r="T88" s="153"/>
      <c r="U88" s="153"/>
      <c r="V88" s="153"/>
      <c r="W88" s="153"/>
      <c r="X88" s="153"/>
      <c r="Y88" s="153"/>
      <c r="Z88" s="153"/>
      <c r="AA88" s="153"/>
      <c r="AB88" s="153"/>
      <c r="AC88" s="153"/>
      <c r="AD88" s="153"/>
      <c r="AE88" s="153"/>
      <c r="AF88" s="153"/>
      <c r="AG88" s="153"/>
      <c r="AH88" s="153"/>
      <c r="AI88" s="152"/>
      <c r="AJ88" s="152"/>
      <c r="AK88" s="152"/>
      <c r="AL88" s="152"/>
      <c r="AM88" s="152"/>
      <c r="AN88" s="152"/>
      <c r="AO88" s="152"/>
      <c r="AP88" s="152"/>
      <c r="AQ88" s="152"/>
    </row>
    <row r="89" s="105" customFormat="1" ht="30" customHeight="1" spans="1:43">
      <c r="A89" s="134" t="s">
        <v>55</v>
      </c>
      <c r="B89" s="133" t="s">
        <v>422</v>
      </c>
      <c r="C89" s="133"/>
      <c r="D89" s="133"/>
      <c r="E89" s="133"/>
      <c r="F89" s="133"/>
      <c r="G89" s="133"/>
      <c r="H89" s="133"/>
      <c r="I89" s="133"/>
      <c r="J89" s="133"/>
      <c r="K89" s="152"/>
      <c r="L89" s="152"/>
      <c r="M89" s="152"/>
      <c r="N89" s="152"/>
      <c r="O89" s="152"/>
      <c r="P89" s="153"/>
      <c r="Q89" s="153"/>
      <c r="R89" s="153"/>
      <c r="S89" s="153"/>
      <c r="T89" s="153"/>
      <c r="U89" s="153"/>
      <c r="V89" s="153"/>
      <c r="W89" s="153"/>
      <c r="X89" s="153"/>
      <c r="Y89" s="153"/>
      <c r="Z89" s="153"/>
      <c r="AA89" s="153"/>
      <c r="AB89" s="153"/>
      <c r="AC89" s="153"/>
      <c r="AD89" s="153"/>
      <c r="AE89" s="153"/>
      <c r="AF89" s="153"/>
      <c r="AG89" s="153"/>
      <c r="AH89" s="153"/>
      <c r="AI89" s="152"/>
      <c r="AJ89" s="152"/>
      <c r="AK89" s="152"/>
      <c r="AL89" s="152"/>
      <c r="AM89" s="152"/>
      <c r="AN89" s="152"/>
      <c r="AO89" s="152"/>
      <c r="AP89" s="152"/>
      <c r="AQ89" s="152"/>
    </row>
    <row r="90" s="105" customFormat="1" ht="30" customHeight="1" spans="1:43">
      <c r="A90" s="134" t="s">
        <v>53</v>
      </c>
      <c r="B90" s="133" t="s">
        <v>423</v>
      </c>
      <c r="C90" s="133"/>
      <c r="D90" s="133"/>
      <c r="E90" s="133"/>
      <c r="F90" s="133"/>
      <c r="G90" s="133"/>
      <c r="H90" s="133"/>
      <c r="I90" s="133"/>
      <c r="J90" s="133"/>
      <c r="K90" s="152"/>
      <c r="L90" s="152"/>
      <c r="M90" s="152"/>
      <c r="N90" s="152">
        <f t="shared" ref="N90:U90" si="52">N91</f>
        <v>1200</v>
      </c>
      <c r="O90" s="152">
        <f t="shared" si="52"/>
        <v>1200</v>
      </c>
      <c r="P90" s="153">
        <f t="shared" si="52"/>
        <v>0</v>
      </c>
      <c r="Q90" s="153">
        <f t="shared" si="52"/>
        <v>0</v>
      </c>
      <c r="R90" s="153">
        <f t="shared" si="52"/>
        <v>0</v>
      </c>
      <c r="S90" s="153">
        <f t="shared" si="52"/>
        <v>0</v>
      </c>
      <c r="T90" s="153">
        <f t="shared" si="52"/>
        <v>0</v>
      </c>
      <c r="U90" s="153">
        <f t="shared" si="52"/>
        <v>0</v>
      </c>
      <c r="V90" s="153">
        <f t="shared" ref="V90:AI90" si="53">V91</f>
        <v>0</v>
      </c>
      <c r="W90" s="153">
        <f t="shared" si="53"/>
        <v>0</v>
      </c>
      <c r="X90" s="153">
        <f t="shared" si="53"/>
        <v>0</v>
      </c>
      <c r="Y90" s="153">
        <f t="shared" si="53"/>
        <v>0</v>
      </c>
      <c r="Z90" s="153">
        <f t="shared" si="53"/>
        <v>0</v>
      </c>
      <c r="AA90" s="153">
        <f t="shared" si="53"/>
        <v>1200</v>
      </c>
      <c r="AB90" s="153">
        <f t="shared" si="53"/>
        <v>0</v>
      </c>
      <c r="AC90" s="153">
        <f t="shared" si="53"/>
        <v>0</v>
      </c>
      <c r="AD90" s="153">
        <f t="shared" si="53"/>
        <v>0</v>
      </c>
      <c r="AE90" s="153">
        <f t="shared" si="53"/>
        <v>0</v>
      </c>
      <c r="AF90" s="153">
        <f t="shared" si="53"/>
        <v>0</v>
      </c>
      <c r="AG90" s="153">
        <f t="shared" si="53"/>
        <v>0</v>
      </c>
      <c r="AH90" s="153">
        <f t="shared" si="53"/>
        <v>0</v>
      </c>
      <c r="AI90" s="152"/>
      <c r="AJ90" s="152"/>
      <c r="AK90" s="152"/>
      <c r="AL90" s="152"/>
      <c r="AM90" s="152"/>
      <c r="AN90" s="152"/>
      <c r="AO90" s="152"/>
      <c r="AP90" s="152"/>
      <c r="AQ90" s="152"/>
    </row>
    <row r="91" s="105" customFormat="1" ht="30" customHeight="1" spans="1:43">
      <c r="A91" s="134" t="s">
        <v>55</v>
      </c>
      <c r="B91" s="133" t="s">
        <v>423</v>
      </c>
      <c r="C91" s="133"/>
      <c r="D91" s="133"/>
      <c r="E91" s="133"/>
      <c r="F91" s="133"/>
      <c r="G91" s="133"/>
      <c r="H91" s="133"/>
      <c r="I91" s="133"/>
      <c r="J91" s="133"/>
      <c r="K91" s="152">
        <f t="shared" ref="K91:U91" si="54">SUM(K92:K92)</f>
        <v>1000</v>
      </c>
      <c r="L91" s="152">
        <f t="shared" si="54"/>
        <v>1000</v>
      </c>
      <c r="M91" s="152">
        <f t="shared" si="54"/>
        <v>1000</v>
      </c>
      <c r="N91" s="152">
        <f t="shared" si="54"/>
        <v>1200</v>
      </c>
      <c r="O91" s="152">
        <f t="shared" si="54"/>
        <v>1200</v>
      </c>
      <c r="P91" s="153">
        <f t="shared" si="54"/>
        <v>0</v>
      </c>
      <c r="Q91" s="153">
        <f t="shared" si="54"/>
        <v>0</v>
      </c>
      <c r="R91" s="153">
        <f t="shared" si="54"/>
        <v>0</v>
      </c>
      <c r="S91" s="153">
        <f t="shared" si="54"/>
        <v>0</v>
      </c>
      <c r="T91" s="153">
        <f t="shared" si="54"/>
        <v>0</v>
      </c>
      <c r="U91" s="153">
        <f t="shared" si="54"/>
        <v>0</v>
      </c>
      <c r="V91" s="153">
        <f t="shared" ref="V91:AI91" si="55">SUM(V92:V92)</f>
        <v>0</v>
      </c>
      <c r="W91" s="153">
        <f t="shared" si="55"/>
        <v>0</v>
      </c>
      <c r="X91" s="153">
        <f t="shared" si="55"/>
        <v>0</v>
      </c>
      <c r="Y91" s="153">
        <f t="shared" si="55"/>
        <v>0</v>
      </c>
      <c r="Z91" s="153">
        <f t="shared" si="55"/>
        <v>0</v>
      </c>
      <c r="AA91" s="153">
        <f t="shared" si="55"/>
        <v>1200</v>
      </c>
      <c r="AB91" s="153">
        <f t="shared" si="55"/>
        <v>0</v>
      </c>
      <c r="AC91" s="153">
        <f t="shared" si="55"/>
        <v>0</v>
      </c>
      <c r="AD91" s="153">
        <f t="shared" si="55"/>
        <v>0</v>
      </c>
      <c r="AE91" s="153">
        <f t="shared" si="55"/>
        <v>0</v>
      </c>
      <c r="AF91" s="153">
        <f t="shared" si="55"/>
        <v>0</v>
      </c>
      <c r="AG91" s="153">
        <f t="shared" si="55"/>
        <v>0</v>
      </c>
      <c r="AH91" s="153">
        <f t="shared" si="55"/>
        <v>0</v>
      </c>
      <c r="AI91" s="152"/>
      <c r="AJ91" s="152"/>
      <c r="AK91" s="152"/>
      <c r="AL91" s="152"/>
      <c r="AM91" s="152"/>
      <c r="AN91" s="152"/>
      <c r="AO91" s="152"/>
      <c r="AP91" s="152"/>
      <c r="AQ91" s="152"/>
    </row>
    <row r="92" s="112" customFormat="1" ht="393" customHeight="1" spans="1:43">
      <c r="A92" s="135">
        <f>SUBTOTAL(103,$D$10:D92)</f>
        <v>41</v>
      </c>
      <c r="B92" s="136" t="s">
        <v>424</v>
      </c>
      <c r="C92" s="136" t="s">
        <v>58</v>
      </c>
      <c r="D92" s="136" t="s">
        <v>425</v>
      </c>
      <c r="E92" s="136" t="s">
        <v>426</v>
      </c>
      <c r="F92" s="136" t="s">
        <v>426</v>
      </c>
      <c r="G92" s="135" t="s">
        <v>62</v>
      </c>
      <c r="H92" s="135" t="s">
        <v>387</v>
      </c>
      <c r="I92" s="136" t="s">
        <v>388</v>
      </c>
      <c r="J92" s="136" t="s">
        <v>427</v>
      </c>
      <c r="K92" s="138">
        <v>1000</v>
      </c>
      <c r="L92" s="138">
        <v>1000</v>
      </c>
      <c r="M92" s="138">
        <v>1000</v>
      </c>
      <c r="N92" s="144">
        <v>1200</v>
      </c>
      <c r="O92" s="144">
        <f>Q92+R92+T92+U92+V92+W92+Y92+AA92+AB92+AD92+AE92</f>
        <v>1200</v>
      </c>
      <c r="P92" s="138">
        <f>Q92+R92+S92+T92+U92+V92+W92+X92+Y92+Z92</f>
        <v>0</v>
      </c>
      <c r="Q92" s="138"/>
      <c r="R92" s="138"/>
      <c r="S92" s="138"/>
      <c r="T92" s="138"/>
      <c r="U92" s="138"/>
      <c r="V92" s="138"/>
      <c r="W92" s="138"/>
      <c r="X92" s="138"/>
      <c r="Y92" s="138"/>
      <c r="Z92" s="138"/>
      <c r="AA92" s="138">
        <v>1200</v>
      </c>
      <c r="AB92" s="138"/>
      <c r="AC92" s="138"/>
      <c r="AD92" s="138"/>
      <c r="AE92" s="138"/>
      <c r="AF92" s="138"/>
      <c r="AG92" s="138"/>
      <c r="AH92" s="138"/>
      <c r="AI92" s="139" t="s">
        <v>428</v>
      </c>
      <c r="AJ92" s="143" t="s">
        <v>429</v>
      </c>
      <c r="AK92" s="139" t="s">
        <v>428</v>
      </c>
      <c r="AL92" s="143" t="s">
        <v>429</v>
      </c>
      <c r="AM92" s="157" t="s">
        <v>430</v>
      </c>
      <c r="AN92" s="162" t="s">
        <v>431</v>
      </c>
      <c r="AO92" s="138" t="s">
        <v>135</v>
      </c>
      <c r="AP92" s="138" t="s">
        <v>136</v>
      </c>
      <c r="AQ92" s="139"/>
    </row>
    <row r="93" s="105" customFormat="1" ht="30" customHeight="1" spans="1:43">
      <c r="A93" s="132" t="s">
        <v>51</v>
      </c>
      <c r="B93" s="133" t="s">
        <v>432</v>
      </c>
      <c r="C93" s="133"/>
      <c r="D93" s="133"/>
      <c r="E93" s="133"/>
      <c r="F93" s="133"/>
      <c r="G93" s="133"/>
      <c r="H93" s="133"/>
      <c r="I93" s="133"/>
      <c r="J93" s="133"/>
      <c r="K93" s="152"/>
      <c r="L93" s="152"/>
      <c r="M93" s="152"/>
      <c r="N93" s="152">
        <f t="shared" ref="N93:U93" si="56">N94+N108+N124</f>
        <v>10252</v>
      </c>
      <c r="O93" s="152">
        <f t="shared" si="56"/>
        <v>8908</v>
      </c>
      <c r="P93" s="153">
        <f t="shared" si="56"/>
        <v>5536</v>
      </c>
      <c r="Q93" s="153">
        <f t="shared" si="56"/>
        <v>1528</v>
      </c>
      <c r="R93" s="153">
        <f t="shared" si="56"/>
        <v>0</v>
      </c>
      <c r="S93" s="153">
        <f t="shared" si="56"/>
        <v>1000</v>
      </c>
      <c r="T93" s="153">
        <f t="shared" si="56"/>
        <v>1798</v>
      </c>
      <c r="U93" s="153">
        <f t="shared" si="56"/>
        <v>610</v>
      </c>
      <c r="V93" s="153">
        <f t="shared" ref="V93:AI93" si="57">V94+V108+V124</f>
        <v>551</v>
      </c>
      <c r="W93" s="153">
        <f t="shared" si="57"/>
        <v>49</v>
      </c>
      <c r="X93" s="153">
        <f t="shared" si="57"/>
        <v>0</v>
      </c>
      <c r="Y93" s="153">
        <f t="shared" si="57"/>
        <v>0</v>
      </c>
      <c r="Z93" s="153">
        <f t="shared" si="57"/>
        <v>0</v>
      </c>
      <c r="AA93" s="153">
        <f t="shared" si="57"/>
        <v>4031</v>
      </c>
      <c r="AB93" s="153">
        <f t="shared" si="57"/>
        <v>0</v>
      </c>
      <c r="AC93" s="153">
        <f t="shared" si="57"/>
        <v>0</v>
      </c>
      <c r="AD93" s="153">
        <f t="shared" si="57"/>
        <v>126</v>
      </c>
      <c r="AE93" s="153">
        <f t="shared" si="57"/>
        <v>215</v>
      </c>
      <c r="AF93" s="153">
        <f t="shared" si="57"/>
        <v>344</v>
      </c>
      <c r="AG93" s="153">
        <f t="shared" si="57"/>
        <v>0</v>
      </c>
      <c r="AH93" s="153">
        <f t="shared" si="57"/>
        <v>0</v>
      </c>
      <c r="AI93" s="152"/>
      <c r="AJ93" s="152"/>
      <c r="AK93" s="152"/>
      <c r="AL93" s="152"/>
      <c r="AM93" s="152"/>
      <c r="AN93" s="152"/>
      <c r="AO93" s="152"/>
      <c r="AP93" s="152"/>
      <c r="AQ93" s="152"/>
    </row>
    <row r="94" s="105" customFormat="1" ht="30" customHeight="1" spans="1:43">
      <c r="A94" s="132" t="s">
        <v>53</v>
      </c>
      <c r="B94" s="133" t="s">
        <v>433</v>
      </c>
      <c r="C94" s="133"/>
      <c r="D94" s="133"/>
      <c r="E94" s="133"/>
      <c r="F94" s="133"/>
      <c r="G94" s="133"/>
      <c r="H94" s="133"/>
      <c r="I94" s="133"/>
      <c r="J94" s="133"/>
      <c r="K94" s="152"/>
      <c r="L94" s="152"/>
      <c r="M94" s="152"/>
      <c r="N94" s="152">
        <f t="shared" ref="N94:U94" si="58">N95+N96+N100+N102+N103+N104+N105+N106+N107</f>
        <v>1342</v>
      </c>
      <c r="O94" s="152">
        <f t="shared" si="58"/>
        <v>1342</v>
      </c>
      <c r="P94" s="153">
        <f t="shared" si="58"/>
        <v>1342</v>
      </c>
      <c r="Q94" s="153">
        <f t="shared" si="58"/>
        <v>744</v>
      </c>
      <c r="R94" s="153">
        <f t="shared" si="58"/>
        <v>0</v>
      </c>
      <c r="S94" s="153">
        <f t="shared" si="58"/>
        <v>0</v>
      </c>
      <c r="T94" s="153">
        <f t="shared" si="58"/>
        <v>598</v>
      </c>
      <c r="U94" s="153">
        <f t="shared" si="58"/>
        <v>0</v>
      </c>
      <c r="V94" s="153">
        <f t="shared" ref="V94:AI94" si="59">V95+V96+V100+V102+V103+V104+V105+V106+V107</f>
        <v>0</v>
      </c>
      <c r="W94" s="153">
        <f t="shared" si="59"/>
        <v>0</v>
      </c>
      <c r="X94" s="153">
        <f t="shared" si="59"/>
        <v>0</v>
      </c>
      <c r="Y94" s="153">
        <f t="shared" si="59"/>
        <v>0</v>
      </c>
      <c r="Z94" s="153">
        <f t="shared" si="59"/>
        <v>0</v>
      </c>
      <c r="AA94" s="153">
        <f t="shared" si="59"/>
        <v>0</v>
      </c>
      <c r="AB94" s="153">
        <f t="shared" si="59"/>
        <v>0</v>
      </c>
      <c r="AC94" s="153">
        <f t="shared" si="59"/>
        <v>0</v>
      </c>
      <c r="AD94" s="153">
        <f t="shared" si="59"/>
        <v>0</v>
      </c>
      <c r="AE94" s="153">
        <f t="shared" si="59"/>
        <v>0</v>
      </c>
      <c r="AF94" s="153">
        <f t="shared" si="59"/>
        <v>0</v>
      </c>
      <c r="AG94" s="153">
        <f t="shared" si="59"/>
        <v>0</v>
      </c>
      <c r="AH94" s="153">
        <f t="shared" si="59"/>
        <v>0</v>
      </c>
      <c r="AI94" s="152"/>
      <c r="AJ94" s="152"/>
      <c r="AK94" s="152"/>
      <c r="AL94" s="152"/>
      <c r="AM94" s="152"/>
      <c r="AN94" s="152"/>
      <c r="AO94" s="152"/>
      <c r="AP94" s="152"/>
      <c r="AQ94" s="152"/>
    </row>
    <row r="95" s="120" customFormat="1" ht="30" customHeight="1" spans="1:43">
      <c r="A95" s="134" t="s">
        <v>55</v>
      </c>
      <c r="B95" s="133" t="s">
        <v>434</v>
      </c>
      <c r="C95" s="133"/>
      <c r="D95" s="133"/>
      <c r="E95" s="133"/>
      <c r="F95" s="133"/>
      <c r="G95" s="133"/>
      <c r="H95" s="133"/>
      <c r="I95" s="133"/>
      <c r="J95" s="133"/>
      <c r="K95" s="191"/>
      <c r="L95" s="191"/>
      <c r="M95" s="191"/>
      <c r="N95" s="191"/>
      <c r="O95" s="191"/>
      <c r="P95" s="153"/>
      <c r="Q95" s="153"/>
      <c r="R95" s="153"/>
      <c r="S95" s="153"/>
      <c r="T95" s="153"/>
      <c r="U95" s="153"/>
      <c r="V95" s="153"/>
      <c r="W95" s="153"/>
      <c r="X95" s="153"/>
      <c r="Y95" s="153"/>
      <c r="Z95" s="153"/>
      <c r="AA95" s="153"/>
      <c r="AB95" s="153"/>
      <c r="AC95" s="153"/>
      <c r="AD95" s="153"/>
      <c r="AE95" s="153"/>
      <c r="AF95" s="153"/>
      <c r="AG95" s="153"/>
      <c r="AH95" s="153"/>
      <c r="AI95" s="191"/>
      <c r="AJ95" s="191"/>
      <c r="AK95" s="191"/>
      <c r="AL95" s="191"/>
      <c r="AM95" s="191"/>
      <c r="AN95" s="191"/>
      <c r="AO95" s="191"/>
      <c r="AP95" s="191"/>
      <c r="AQ95" s="191"/>
    </row>
    <row r="96" s="120" customFormat="1" ht="75" customHeight="1" spans="1:43">
      <c r="A96" s="134" t="s">
        <v>55</v>
      </c>
      <c r="B96" s="133" t="s">
        <v>435</v>
      </c>
      <c r="C96" s="133"/>
      <c r="D96" s="133"/>
      <c r="E96" s="133"/>
      <c r="F96" s="133"/>
      <c r="G96" s="133"/>
      <c r="H96" s="133"/>
      <c r="I96" s="133"/>
      <c r="J96" s="133"/>
      <c r="K96" s="191">
        <f t="shared" ref="K96:U96" si="60">SUM(K97:K99)</f>
        <v>20.846</v>
      </c>
      <c r="L96" s="191">
        <f t="shared" si="60"/>
        <v>3903</v>
      </c>
      <c r="M96" s="191">
        <f t="shared" si="60"/>
        <v>15421</v>
      </c>
      <c r="N96" s="191">
        <f t="shared" si="60"/>
        <v>1198</v>
      </c>
      <c r="O96" s="191">
        <f t="shared" si="60"/>
        <v>1198</v>
      </c>
      <c r="P96" s="153">
        <f t="shared" si="60"/>
        <v>1198</v>
      </c>
      <c r="Q96" s="153">
        <f t="shared" si="60"/>
        <v>600</v>
      </c>
      <c r="R96" s="153">
        <f t="shared" si="60"/>
        <v>0</v>
      </c>
      <c r="S96" s="153">
        <f t="shared" si="60"/>
        <v>0</v>
      </c>
      <c r="T96" s="153">
        <f t="shared" si="60"/>
        <v>598</v>
      </c>
      <c r="U96" s="153">
        <f t="shared" si="60"/>
        <v>0</v>
      </c>
      <c r="V96" s="153">
        <f t="shared" ref="V96:AI96" si="61">SUM(V97:V99)</f>
        <v>0</v>
      </c>
      <c r="W96" s="153">
        <f t="shared" si="61"/>
        <v>0</v>
      </c>
      <c r="X96" s="153">
        <f t="shared" si="61"/>
        <v>0</v>
      </c>
      <c r="Y96" s="153">
        <f t="shared" si="61"/>
        <v>0</v>
      </c>
      <c r="Z96" s="153">
        <f t="shared" si="61"/>
        <v>0</v>
      </c>
      <c r="AA96" s="153">
        <f t="shared" si="61"/>
        <v>0</v>
      </c>
      <c r="AB96" s="153">
        <f t="shared" si="61"/>
        <v>0</v>
      </c>
      <c r="AC96" s="153">
        <f t="shared" si="61"/>
        <v>0</v>
      </c>
      <c r="AD96" s="153">
        <f t="shared" si="61"/>
        <v>0</v>
      </c>
      <c r="AE96" s="153">
        <f t="shared" si="61"/>
        <v>0</v>
      </c>
      <c r="AF96" s="153">
        <f t="shared" si="61"/>
        <v>0</v>
      </c>
      <c r="AG96" s="153">
        <f t="shared" si="61"/>
        <v>0</v>
      </c>
      <c r="AH96" s="153">
        <f t="shared" si="61"/>
        <v>0</v>
      </c>
      <c r="AI96" s="191"/>
      <c r="AJ96" s="191"/>
      <c r="AK96" s="191"/>
      <c r="AL96" s="191"/>
      <c r="AM96" s="191"/>
      <c r="AN96" s="191"/>
      <c r="AO96" s="191"/>
      <c r="AP96" s="191"/>
      <c r="AQ96" s="191"/>
    </row>
    <row r="97" s="109" customFormat="1" ht="391" customHeight="1" spans="1:43">
      <c r="A97" s="135">
        <f>SUBTOTAL(103,$D$10:D97)</f>
        <v>42</v>
      </c>
      <c r="B97" s="136" t="s">
        <v>436</v>
      </c>
      <c r="C97" s="136" t="s">
        <v>58</v>
      </c>
      <c r="D97" s="144" t="s">
        <v>437</v>
      </c>
      <c r="E97" s="136" t="s">
        <v>438</v>
      </c>
      <c r="F97" s="136" t="s">
        <v>439</v>
      </c>
      <c r="G97" s="135" t="s">
        <v>62</v>
      </c>
      <c r="H97" s="135" t="s">
        <v>440</v>
      </c>
      <c r="I97" s="136" t="s">
        <v>324</v>
      </c>
      <c r="J97" s="158" t="s">
        <v>441</v>
      </c>
      <c r="K97" s="144">
        <v>11.346</v>
      </c>
      <c r="L97" s="138">
        <v>2398</v>
      </c>
      <c r="M97" s="138">
        <v>9397</v>
      </c>
      <c r="N97" s="144">
        <v>600</v>
      </c>
      <c r="O97" s="144">
        <f>Q97+R97+T97+U97+V97+W97+Y97+AA97+AB97+AD97+AE97</f>
        <v>600</v>
      </c>
      <c r="P97" s="138">
        <f>Q97+R97+S97+T97+U97+V97+W97+X97+Y97+Z97</f>
        <v>600</v>
      </c>
      <c r="Q97" s="138">
        <v>600</v>
      </c>
      <c r="R97" s="138"/>
      <c r="S97" s="138"/>
      <c r="T97" s="138"/>
      <c r="U97" s="138"/>
      <c r="V97" s="138"/>
      <c r="W97" s="138"/>
      <c r="X97" s="138"/>
      <c r="Y97" s="138"/>
      <c r="Z97" s="138"/>
      <c r="AA97" s="138"/>
      <c r="AB97" s="138"/>
      <c r="AC97" s="138"/>
      <c r="AD97" s="138"/>
      <c r="AE97" s="138"/>
      <c r="AF97" s="138"/>
      <c r="AG97" s="138"/>
      <c r="AH97" s="138"/>
      <c r="AI97" s="138" t="s">
        <v>428</v>
      </c>
      <c r="AJ97" s="144" t="s">
        <v>429</v>
      </c>
      <c r="AK97" s="138" t="s">
        <v>428</v>
      </c>
      <c r="AL97" s="144" t="s">
        <v>429</v>
      </c>
      <c r="AM97" s="157" t="s">
        <v>442</v>
      </c>
      <c r="AN97" s="157" t="s">
        <v>443</v>
      </c>
      <c r="AO97" s="138" t="s">
        <v>135</v>
      </c>
      <c r="AP97" s="138" t="s">
        <v>144</v>
      </c>
      <c r="AQ97" s="139"/>
    </row>
    <row r="98" s="117" customFormat="1" ht="391" customHeight="1" spans="1:43">
      <c r="A98" s="135">
        <f>SUBTOTAL(103,$D$10:D98)</f>
        <v>43</v>
      </c>
      <c r="B98" s="135" t="s">
        <v>444</v>
      </c>
      <c r="C98" s="135" t="s">
        <v>58</v>
      </c>
      <c r="D98" s="135" t="s">
        <v>445</v>
      </c>
      <c r="E98" s="135" t="s">
        <v>438</v>
      </c>
      <c r="F98" s="135" t="s">
        <v>439</v>
      </c>
      <c r="G98" s="135" t="s">
        <v>62</v>
      </c>
      <c r="H98" s="135" t="s">
        <v>446</v>
      </c>
      <c r="I98" s="135" t="s">
        <v>447</v>
      </c>
      <c r="J98" s="137" t="s">
        <v>448</v>
      </c>
      <c r="K98" s="138">
        <v>4.5</v>
      </c>
      <c r="L98" s="144">
        <v>709</v>
      </c>
      <c r="M98" s="144">
        <v>2800</v>
      </c>
      <c r="N98" s="144">
        <v>300</v>
      </c>
      <c r="O98" s="144">
        <f>Q98+R98+T98+U98+V98+W98+Y98+AA98+AB98+AD98+AE98</f>
        <v>300</v>
      </c>
      <c r="P98" s="138">
        <f>Q98+R98+S98+T98+U98+V98+W98+X98+Y98+Z98</f>
        <v>300</v>
      </c>
      <c r="Q98" s="138"/>
      <c r="R98" s="138"/>
      <c r="S98" s="138"/>
      <c r="T98" s="144">
        <v>300</v>
      </c>
      <c r="U98" s="144"/>
      <c r="V98" s="138"/>
      <c r="W98" s="138"/>
      <c r="X98" s="138"/>
      <c r="Y98" s="138"/>
      <c r="Z98" s="138"/>
      <c r="AA98" s="138"/>
      <c r="AB98" s="138"/>
      <c r="AC98" s="138"/>
      <c r="AD98" s="138"/>
      <c r="AE98" s="138"/>
      <c r="AF98" s="144"/>
      <c r="AG98" s="138"/>
      <c r="AH98" s="138"/>
      <c r="AI98" s="138" t="s">
        <v>129</v>
      </c>
      <c r="AJ98" s="138" t="s">
        <v>130</v>
      </c>
      <c r="AK98" s="138" t="s">
        <v>259</v>
      </c>
      <c r="AL98" s="138" t="s">
        <v>260</v>
      </c>
      <c r="AM98" s="184" t="s">
        <v>449</v>
      </c>
      <c r="AN98" s="184" t="s">
        <v>450</v>
      </c>
      <c r="AO98" s="138" t="s">
        <v>135</v>
      </c>
      <c r="AP98" s="138" t="s">
        <v>136</v>
      </c>
      <c r="AQ98" s="139"/>
    </row>
    <row r="99" s="117" customFormat="1" ht="391" customHeight="1" spans="1:43">
      <c r="A99" s="135">
        <f>SUBTOTAL(103,$D$10:D99)</f>
        <v>44</v>
      </c>
      <c r="B99" s="135" t="s">
        <v>451</v>
      </c>
      <c r="C99" s="135" t="s">
        <v>58</v>
      </c>
      <c r="D99" s="135" t="s">
        <v>452</v>
      </c>
      <c r="E99" s="135" t="s">
        <v>438</v>
      </c>
      <c r="F99" s="135" t="s">
        <v>439</v>
      </c>
      <c r="G99" s="135" t="s">
        <v>62</v>
      </c>
      <c r="H99" s="135" t="s">
        <v>155</v>
      </c>
      <c r="I99" s="135" t="s">
        <v>156</v>
      </c>
      <c r="J99" s="137" t="s">
        <v>453</v>
      </c>
      <c r="K99" s="138">
        <v>5</v>
      </c>
      <c r="L99" s="144">
        <v>796</v>
      </c>
      <c r="M99" s="144">
        <v>3224</v>
      </c>
      <c r="N99" s="144">
        <v>298</v>
      </c>
      <c r="O99" s="144">
        <f>Q99+R99+T99+U99+V99+W99+Y99+AA99+AB99+AD99+AE99</f>
        <v>298</v>
      </c>
      <c r="P99" s="138">
        <f>Q99+R99+S99+T99+U99+V99+W99+X99+Y99+Z99</f>
        <v>298</v>
      </c>
      <c r="Q99" s="138"/>
      <c r="R99" s="138"/>
      <c r="S99" s="138"/>
      <c r="T99" s="144">
        <v>298</v>
      </c>
      <c r="U99" s="144"/>
      <c r="V99" s="138"/>
      <c r="W99" s="138"/>
      <c r="X99" s="138"/>
      <c r="Y99" s="138"/>
      <c r="Z99" s="138"/>
      <c r="AA99" s="138"/>
      <c r="AB99" s="138"/>
      <c r="AC99" s="138"/>
      <c r="AD99" s="138"/>
      <c r="AE99" s="138"/>
      <c r="AF99" s="144"/>
      <c r="AG99" s="138"/>
      <c r="AH99" s="138"/>
      <c r="AI99" s="138" t="s">
        <v>92</v>
      </c>
      <c r="AJ99" s="138" t="s">
        <v>93</v>
      </c>
      <c r="AK99" s="138" t="s">
        <v>259</v>
      </c>
      <c r="AL99" s="138" t="s">
        <v>260</v>
      </c>
      <c r="AM99" s="184" t="s">
        <v>454</v>
      </c>
      <c r="AN99" s="184" t="s">
        <v>455</v>
      </c>
      <c r="AO99" s="138" t="s">
        <v>135</v>
      </c>
      <c r="AP99" s="138" t="s">
        <v>136</v>
      </c>
      <c r="AQ99" s="139"/>
    </row>
    <row r="100" s="120" customFormat="1" ht="30" customHeight="1" spans="1:43">
      <c r="A100" s="134" t="s">
        <v>55</v>
      </c>
      <c r="B100" s="133" t="s">
        <v>456</v>
      </c>
      <c r="C100" s="133"/>
      <c r="D100" s="133"/>
      <c r="E100" s="133"/>
      <c r="F100" s="133"/>
      <c r="G100" s="133"/>
      <c r="H100" s="133"/>
      <c r="I100" s="133"/>
      <c r="J100" s="133"/>
      <c r="K100" s="191">
        <f t="shared" ref="K100:U100" si="62">SUM(K101:K101)</f>
        <v>2.675</v>
      </c>
      <c r="L100" s="191">
        <f t="shared" si="62"/>
        <v>40</v>
      </c>
      <c r="M100" s="191">
        <f t="shared" si="62"/>
        <v>168</v>
      </c>
      <c r="N100" s="191">
        <f t="shared" si="62"/>
        <v>144</v>
      </c>
      <c r="O100" s="191">
        <f t="shared" si="62"/>
        <v>144</v>
      </c>
      <c r="P100" s="153">
        <f t="shared" si="62"/>
        <v>144</v>
      </c>
      <c r="Q100" s="153">
        <f t="shared" si="62"/>
        <v>144</v>
      </c>
      <c r="R100" s="153">
        <f t="shared" si="62"/>
        <v>0</v>
      </c>
      <c r="S100" s="153">
        <f t="shared" si="62"/>
        <v>0</v>
      </c>
      <c r="T100" s="153">
        <f t="shared" si="62"/>
        <v>0</v>
      </c>
      <c r="U100" s="153">
        <f t="shared" si="62"/>
        <v>0</v>
      </c>
      <c r="V100" s="153">
        <f t="shared" ref="V100:AI100" si="63">SUM(V101:V101)</f>
        <v>0</v>
      </c>
      <c r="W100" s="153">
        <f t="shared" si="63"/>
        <v>0</v>
      </c>
      <c r="X100" s="153">
        <f t="shared" si="63"/>
        <v>0</v>
      </c>
      <c r="Y100" s="153">
        <f t="shared" si="63"/>
        <v>0</v>
      </c>
      <c r="Z100" s="153">
        <f t="shared" si="63"/>
        <v>0</v>
      </c>
      <c r="AA100" s="153">
        <f t="shared" si="63"/>
        <v>0</v>
      </c>
      <c r="AB100" s="153">
        <f t="shared" si="63"/>
        <v>0</v>
      </c>
      <c r="AC100" s="153">
        <f t="shared" si="63"/>
        <v>0</v>
      </c>
      <c r="AD100" s="153">
        <f t="shared" si="63"/>
        <v>0</v>
      </c>
      <c r="AE100" s="153">
        <f t="shared" si="63"/>
        <v>0</v>
      </c>
      <c r="AF100" s="153">
        <f t="shared" si="63"/>
        <v>0</v>
      </c>
      <c r="AG100" s="153">
        <f t="shared" si="63"/>
        <v>0</v>
      </c>
      <c r="AH100" s="153">
        <f t="shared" si="63"/>
        <v>0</v>
      </c>
      <c r="AI100" s="191"/>
      <c r="AJ100" s="191"/>
      <c r="AK100" s="191"/>
      <c r="AL100" s="191"/>
      <c r="AM100" s="191"/>
      <c r="AN100" s="191"/>
      <c r="AO100" s="191"/>
      <c r="AP100" s="191"/>
      <c r="AQ100" s="191"/>
    </row>
    <row r="101" s="114" customFormat="1" ht="172" customHeight="1" spans="1:43">
      <c r="A101" s="135">
        <f>SUBTOTAL(103,$D$10:D101)</f>
        <v>45</v>
      </c>
      <c r="B101" s="135" t="s">
        <v>457</v>
      </c>
      <c r="C101" s="135" t="s">
        <v>58</v>
      </c>
      <c r="D101" s="135" t="s">
        <v>458</v>
      </c>
      <c r="E101" s="135" t="s">
        <v>438</v>
      </c>
      <c r="F101" s="135" t="s">
        <v>459</v>
      </c>
      <c r="G101" s="135" t="s">
        <v>62</v>
      </c>
      <c r="H101" s="135" t="s">
        <v>63</v>
      </c>
      <c r="I101" s="135" t="s">
        <v>64</v>
      </c>
      <c r="J101" s="136" t="s">
        <v>460</v>
      </c>
      <c r="K101" s="135">
        <v>2.675</v>
      </c>
      <c r="L101" s="135">
        <v>40</v>
      </c>
      <c r="M101" s="135">
        <v>168</v>
      </c>
      <c r="N101" s="135">
        <v>144</v>
      </c>
      <c r="O101" s="135">
        <f>Q101+R101+T101+U101+V101+W101+Y101+AA101+AB101+AD101+AE101</f>
        <v>144</v>
      </c>
      <c r="P101" s="135">
        <f>Q101+R101+S101+T101+U101+V101+W101+X101+Y101+Z101</f>
        <v>144</v>
      </c>
      <c r="Q101" s="135">
        <v>144</v>
      </c>
      <c r="R101" s="135"/>
      <c r="S101" s="135"/>
      <c r="T101" s="135"/>
      <c r="U101" s="135"/>
      <c r="V101" s="135"/>
      <c r="W101" s="135"/>
      <c r="X101" s="135"/>
      <c r="Y101" s="135"/>
      <c r="Z101" s="135"/>
      <c r="AA101" s="135"/>
      <c r="AB101" s="135"/>
      <c r="AC101" s="135"/>
      <c r="AD101" s="135"/>
      <c r="AE101" s="135"/>
      <c r="AF101" s="135"/>
      <c r="AG101" s="135"/>
      <c r="AH101" s="135"/>
      <c r="AI101" s="135" t="s">
        <v>66</v>
      </c>
      <c r="AJ101" s="135" t="s">
        <v>67</v>
      </c>
      <c r="AK101" s="135" t="s">
        <v>68</v>
      </c>
      <c r="AL101" s="138" t="s">
        <v>69</v>
      </c>
      <c r="AM101" s="184" t="s">
        <v>461</v>
      </c>
      <c r="AN101" s="184" t="s">
        <v>462</v>
      </c>
      <c r="AO101" s="138" t="s">
        <v>135</v>
      </c>
      <c r="AP101" s="202" t="s">
        <v>136</v>
      </c>
      <c r="AQ101" s="144"/>
    </row>
    <row r="102" s="120" customFormat="1" ht="30" customHeight="1" spans="1:43">
      <c r="A102" s="134" t="s">
        <v>55</v>
      </c>
      <c r="B102" s="133" t="s">
        <v>463</v>
      </c>
      <c r="C102" s="133"/>
      <c r="D102" s="133"/>
      <c r="E102" s="133"/>
      <c r="F102" s="133"/>
      <c r="G102" s="133"/>
      <c r="H102" s="133"/>
      <c r="I102" s="133"/>
      <c r="J102" s="133"/>
      <c r="K102" s="191"/>
      <c r="L102" s="191"/>
      <c r="M102" s="191"/>
      <c r="N102" s="191"/>
      <c r="O102" s="191"/>
      <c r="P102" s="153"/>
      <c r="Q102" s="153"/>
      <c r="R102" s="153"/>
      <c r="S102" s="153"/>
      <c r="T102" s="153"/>
      <c r="U102" s="153"/>
      <c r="V102" s="153"/>
      <c r="W102" s="153"/>
      <c r="X102" s="153"/>
      <c r="Y102" s="153"/>
      <c r="Z102" s="153"/>
      <c r="AA102" s="153"/>
      <c r="AB102" s="153"/>
      <c r="AC102" s="153"/>
      <c r="AD102" s="153"/>
      <c r="AE102" s="153"/>
      <c r="AF102" s="153"/>
      <c r="AG102" s="153"/>
      <c r="AH102" s="153"/>
      <c r="AI102" s="191"/>
      <c r="AJ102" s="191"/>
      <c r="AK102" s="191"/>
      <c r="AL102" s="191"/>
      <c r="AM102" s="191"/>
      <c r="AN102" s="191"/>
      <c r="AO102" s="191"/>
      <c r="AP102" s="191"/>
      <c r="AQ102" s="191"/>
    </row>
    <row r="103" s="120" customFormat="1" ht="30" customHeight="1" spans="1:43">
      <c r="A103" s="134" t="s">
        <v>55</v>
      </c>
      <c r="B103" s="133" t="s">
        <v>464</v>
      </c>
      <c r="C103" s="133"/>
      <c r="D103" s="133"/>
      <c r="E103" s="133"/>
      <c r="F103" s="133"/>
      <c r="G103" s="133"/>
      <c r="H103" s="133"/>
      <c r="I103" s="133"/>
      <c r="J103" s="133"/>
      <c r="K103" s="191"/>
      <c r="L103" s="191"/>
      <c r="M103" s="191"/>
      <c r="N103" s="191"/>
      <c r="O103" s="191"/>
      <c r="P103" s="153"/>
      <c r="Q103" s="153"/>
      <c r="R103" s="153"/>
      <c r="S103" s="153"/>
      <c r="T103" s="153"/>
      <c r="U103" s="153"/>
      <c r="V103" s="153"/>
      <c r="W103" s="153"/>
      <c r="X103" s="153"/>
      <c r="Y103" s="153"/>
      <c r="Z103" s="153"/>
      <c r="AA103" s="153"/>
      <c r="AB103" s="153"/>
      <c r="AC103" s="153"/>
      <c r="AD103" s="153"/>
      <c r="AE103" s="153"/>
      <c r="AF103" s="153"/>
      <c r="AG103" s="153"/>
      <c r="AH103" s="153"/>
      <c r="AI103" s="191"/>
      <c r="AJ103" s="191"/>
      <c r="AK103" s="191"/>
      <c r="AL103" s="191"/>
      <c r="AM103" s="191"/>
      <c r="AN103" s="191"/>
      <c r="AO103" s="191"/>
      <c r="AP103" s="191"/>
      <c r="AQ103" s="191"/>
    </row>
    <row r="104" s="120" customFormat="1" ht="30" customHeight="1" spans="1:43">
      <c r="A104" s="134" t="s">
        <v>55</v>
      </c>
      <c r="B104" s="133" t="s">
        <v>465</v>
      </c>
      <c r="C104" s="133"/>
      <c r="D104" s="133"/>
      <c r="E104" s="133"/>
      <c r="F104" s="133"/>
      <c r="G104" s="133"/>
      <c r="H104" s="133"/>
      <c r="I104" s="133"/>
      <c r="J104" s="133"/>
      <c r="K104" s="191"/>
      <c r="L104" s="191"/>
      <c r="M104" s="191"/>
      <c r="N104" s="191"/>
      <c r="O104" s="191"/>
      <c r="P104" s="153"/>
      <c r="Q104" s="153"/>
      <c r="R104" s="153"/>
      <c r="S104" s="153"/>
      <c r="T104" s="153"/>
      <c r="U104" s="153"/>
      <c r="V104" s="153"/>
      <c r="W104" s="153"/>
      <c r="X104" s="153"/>
      <c r="Y104" s="153"/>
      <c r="Z104" s="153"/>
      <c r="AA104" s="153"/>
      <c r="AB104" s="153"/>
      <c r="AC104" s="153"/>
      <c r="AD104" s="153"/>
      <c r="AE104" s="153"/>
      <c r="AF104" s="153"/>
      <c r="AG104" s="153"/>
      <c r="AH104" s="153"/>
      <c r="AI104" s="191"/>
      <c r="AJ104" s="191"/>
      <c r="AK104" s="191"/>
      <c r="AL104" s="191"/>
      <c r="AM104" s="191"/>
      <c r="AN104" s="191"/>
      <c r="AO104" s="191"/>
      <c r="AP104" s="191"/>
      <c r="AQ104" s="191"/>
    </row>
    <row r="105" s="120" customFormat="1" ht="30" customHeight="1" spans="1:43">
      <c r="A105" s="134" t="s">
        <v>55</v>
      </c>
      <c r="B105" s="133" t="s">
        <v>466</v>
      </c>
      <c r="C105" s="133"/>
      <c r="D105" s="133"/>
      <c r="E105" s="133"/>
      <c r="F105" s="133"/>
      <c r="G105" s="133"/>
      <c r="H105" s="133"/>
      <c r="I105" s="133"/>
      <c r="J105" s="133"/>
      <c r="K105" s="191"/>
      <c r="L105" s="191"/>
      <c r="M105" s="191"/>
      <c r="N105" s="191"/>
      <c r="O105" s="191"/>
      <c r="P105" s="153"/>
      <c r="Q105" s="153"/>
      <c r="R105" s="153"/>
      <c r="S105" s="153"/>
      <c r="T105" s="153"/>
      <c r="U105" s="153"/>
      <c r="V105" s="153"/>
      <c r="W105" s="153"/>
      <c r="X105" s="153"/>
      <c r="Y105" s="153"/>
      <c r="Z105" s="153"/>
      <c r="AA105" s="153"/>
      <c r="AB105" s="153"/>
      <c r="AC105" s="153"/>
      <c r="AD105" s="153"/>
      <c r="AE105" s="153"/>
      <c r="AF105" s="153"/>
      <c r="AG105" s="153"/>
      <c r="AH105" s="153"/>
      <c r="AI105" s="191"/>
      <c r="AJ105" s="191"/>
      <c r="AK105" s="191"/>
      <c r="AL105" s="191"/>
      <c r="AM105" s="191"/>
      <c r="AN105" s="191"/>
      <c r="AO105" s="191"/>
      <c r="AP105" s="191"/>
      <c r="AQ105" s="191"/>
    </row>
    <row r="106" s="120" customFormat="1" ht="30" customHeight="1" spans="1:43">
      <c r="A106" s="134" t="s">
        <v>55</v>
      </c>
      <c r="B106" s="133" t="s">
        <v>467</v>
      </c>
      <c r="C106" s="133"/>
      <c r="D106" s="133"/>
      <c r="E106" s="133"/>
      <c r="F106" s="133"/>
      <c r="G106" s="133"/>
      <c r="H106" s="133"/>
      <c r="I106" s="133"/>
      <c r="J106" s="133"/>
      <c r="K106" s="191"/>
      <c r="L106" s="191"/>
      <c r="M106" s="191"/>
      <c r="N106" s="191"/>
      <c r="O106" s="191"/>
      <c r="P106" s="153"/>
      <c r="Q106" s="153"/>
      <c r="R106" s="153"/>
      <c r="S106" s="153"/>
      <c r="T106" s="153"/>
      <c r="U106" s="153"/>
      <c r="V106" s="153"/>
      <c r="W106" s="153"/>
      <c r="X106" s="153"/>
      <c r="Y106" s="153"/>
      <c r="Z106" s="153"/>
      <c r="AA106" s="153"/>
      <c r="AB106" s="153"/>
      <c r="AC106" s="153"/>
      <c r="AD106" s="153"/>
      <c r="AE106" s="153"/>
      <c r="AF106" s="153"/>
      <c r="AG106" s="153"/>
      <c r="AH106" s="153"/>
      <c r="AI106" s="191"/>
      <c r="AJ106" s="191"/>
      <c r="AK106" s="191"/>
      <c r="AL106" s="191"/>
      <c r="AM106" s="191"/>
      <c r="AN106" s="191"/>
      <c r="AO106" s="191"/>
      <c r="AP106" s="191"/>
      <c r="AQ106" s="191"/>
    </row>
    <row r="107" s="120" customFormat="1" ht="30" customHeight="1" spans="1:43">
      <c r="A107" s="134" t="s">
        <v>55</v>
      </c>
      <c r="B107" s="133" t="s">
        <v>468</v>
      </c>
      <c r="C107" s="133"/>
      <c r="D107" s="133"/>
      <c r="E107" s="133"/>
      <c r="F107" s="133"/>
      <c r="G107" s="133"/>
      <c r="H107" s="133"/>
      <c r="I107" s="133"/>
      <c r="J107" s="133"/>
      <c r="K107" s="191"/>
      <c r="L107" s="191"/>
      <c r="M107" s="191"/>
      <c r="N107" s="191"/>
      <c r="O107" s="191"/>
      <c r="P107" s="153"/>
      <c r="Q107" s="153"/>
      <c r="R107" s="153"/>
      <c r="S107" s="153"/>
      <c r="T107" s="153"/>
      <c r="U107" s="153"/>
      <c r="V107" s="153"/>
      <c r="W107" s="153"/>
      <c r="X107" s="153"/>
      <c r="Y107" s="153"/>
      <c r="Z107" s="153"/>
      <c r="AA107" s="153"/>
      <c r="AB107" s="153"/>
      <c r="AC107" s="153"/>
      <c r="AD107" s="153"/>
      <c r="AE107" s="153"/>
      <c r="AF107" s="153"/>
      <c r="AG107" s="153"/>
      <c r="AH107" s="153"/>
      <c r="AI107" s="191"/>
      <c r="AJ107" s="191"/>
      <c r="AK107" s="191"/>
      <c r="AL107" s="191"/>
      <c r="AM107" s="191"/>
      <c r="AN107" s="191"/>
      <c r="AO107" s="191"/>
      <c r="AP107" s="191"/>
      <c r="AQ107" s="191"/>
    </row>
    <row r="108" s="120" customFormat="1" ht="30" customHeight="1" spans="1:43">
      <c r="A108" s="188" t="s">
        <v>53</v>
      </c>
      <c r="B108" s="133" t="s">
        <v>469</v>
      </c>
      <c r="C108" s="133"/>
      <c r="D108" s="133"/>
      <c r="E108" s="133"/>
      <c r="F108" s="133"/>
      <c r="G108" s="133"/>
      <c r="H108" s="133"/>
      <c r="I108" s="133"/>
      <c r="J108" s="133"/>
      <c r="K108" s="191"/>
      <c r="L108" s="191"/>
      <c r="M108" s="191"/>
      <c r="N108" s="191">
        <f t="shared" ref="N108:U108" si="64">N109+N110+N111+N112</f>
        <v>8910</v>
      </c>
      <c r="O108" s="191">
        <f t="shared" si="64"/>
        <v>7566</v>
      </c>
      <c r="P108" s="153">
        <f t="shared" si="64"/>
        <v>4194</v>
      </c>
      <c r="Q108" s="153">
        <f t="shared" si="64"/>
        <v>784</v>
      </c>
      <c r="R108" s="153">
        <f t="shared" si="64"/>
        <v>0</v>
      </c>
      <c r="S108" s="153">
        <f t="shared" si="64"/>
        <v>1000</v>
      </c>
      <c r="T108" s="153">
        <f t="shared" si="64"/>
        <v>1200</v>
      </c>
      <c r="U108" s="153">
        <f t="shared" si="64"/>
        <v>610</v>
      </c>
      <c r="V108" s="153">
        <f t="shared" ref="V108:AI108" si="65">V109+V110+V111+V112</f>
        <v>551</v>
      </c>
      <c r="W108" s="153">
        <f t="shared" si="65"/>
        <v>49</v>
      </c>
      <c r="X108" s="153">
        <f t="shared" si="65"/>
        <v>0</v>
      </c>
      <c r="Y108" s="153">
        <f t="shared" si="65"/>
        <v>0</v>
      </c>
      <c r="Z108" s="153">
        <f t="shared" si="65"/>
        <v>0</v>
      </c>
      <c r="AA108" s="153">
        <f t="shared" si="65"/>
        <v>4031</v>
      </c>
      <c r="AB108" s="153">
        <f t="shared" si="65"/>
        <v>0</v>
      </c>
      <c r="AC108" s="153">
        <f t="shared" si="65"/>
        <v>0</v>
      </c>
      <c r="AD108" s="153">
        <f t="shared" si="65"/>
        <v>126</v>
      </c>
      <c r="AE108" s="153">
        <f t="shared" si="65"/>
        <v>215</v>
      </c>
      <c r="AF108" s="153">
        <f t="shared" si="65"/>
        <v>344</v>
      </c>
      <c r="AG108" s="153">
        <f t="shared" si="65"/>
        <v>0</v>
      </c>
      <c r="AH108" s="153">
        <f t="shared" si="65"/>
        <v>0</v>
      </c>
      <c r="AI108" s="191"/>
      <c r="AJ108" s="191"/>
      <c r="AK108" s="191"/>
      <c r="AL108" s="191"/>
      <c r="AM108" s="191"/>
      <c r="AN108" s="191"/>
      <c r="AO108" s="191"/>
      <c r="AP108" s="191"/>
      <c r="AQ108" s="191"/>
    </row>
    <row r="109" s="120" customFormat="1" ht="30" customHeight="1" spans="1:43">
      <c r="A109" s="134" t="s">
        <v>55</v>
      </c>
      <c r="B109" s="133" t="s">
        <v>470</v>
      </c>
      <c r="C109" s="133"/>
      <c r="D109" s="133"/>
      <c r="E109" s="133"/>
      <c r="F109" s="133"/>
      <c r="G109" s="133"/>
      <c r="H109" s="133"/>
      <c r="I109" s="133"/>
      <c r="J109" s="133"/>
      <c r="K109" s="191"/>
      <c r="L109" s="191"/>
      <c r="M109" s="191"/>
      <c r="N109" s="191"/>
      <c r="O109" s="191"/>
      <c r="P109" s="153"/>
      <c r="Q109" s="153"/>
      <c r="R109" s="153"/>
      <c r="S109" s="153"/>
      <c r="T109" s="153"/>
      <c r="U109" s="153"/>
      <c r="V109" s="153"/>
      <c r="W109" s="153"/>
      <c r="X109" s="153"/>
      <c r="Y109" s="153"/>
      <c r="Z109" s="153"/>
      <c r="AA109" s="153"/>
      <c r="AB109" s="153"/>
      <c r="AC109" s="153"/>
      <c r="AD109" s="153"/>
      <c r="AE109" s="153"/>
      <c r="AF109" s="153"/>
      <c r="AG109" s="153"/>
      <c r="AH109" s="153"/>
      <c r="AI109" s="191"/>
      <c r="AJ109" s="191"/>
      <c r="AK109" s="191"/>
      <c r="AL109" s="191"/>
      <c r="AM109" s="191"/>
      <c r="AN109" s="191"/>
      <c r="AO109" s="191"/>
      <c r="AP109" s="191"/>
      <c r="AQ109" s="191"/>
    </row>
    <row r="110" s="120" customFormat="1" ht="30" customHeight="1" spans="1:43">
      <c r="A110" s="134" t="s">
        <v>55</v>
      </c>
      <c r="B110" s="133" t="s">
        <v>471</v>
      </c>
      <c r="C110" s="133"/>
      <c r="D110" s="133"/>
      <c r="E110" s="133"/>
      <c r="F110" s="133"/>
      <c r="G110" s="133"/>
      <c r="H110" s="133"/>
      <c r="I110" s="133"/>
      <c r="J110" s="133"/>
      <c r="K110" s="191"/>
      <c r="L110" s="191"/>
      <c r="M110" s="191"/>
      <c r="N110" s="191"/>
      <c r="O110" s="191"/>
      <c r="P110" s="153"/>
      <c r="Q110" s="153"/>
      <c r="R110" s="153"/>
      <c r="S110" s="153"/>
      <c r="T110" s="153"/>
      <c r="U110" s="153"/>
      <c r="V110" s="153"/>
      <c r="W110" s="153"/>
      <c r="X110" s="153"/>
      <c r="Y110" s="153"/>
      <c r="Z110" s="153"/>
      <c r="AA110" s="153"/>
      <c r="AB110" s="153"/>
      <c r="AC110" s="153"/>
      <c r="AD110" s="153"/>
      <c r="AE110" s="153"/>
      <c r="AF110" s="153"/>
      <c r="AG110" s="153"/>
      <c r="AH110" s="153"/>
      <c r="AI110" s="191"/>
      <c r="AJ110" s="191"/>
      <c r="AK110" s="191"/>
      <c r="AL110" s="191"/>
      <c r="AM110" s="191"/>
      <c r="AN110" s="191"/>
      <c r="AO110" s="191"/>
      <c r="AP110" s="191"/>
      <c r="AQ110" s="191"/>
    </row>
    <row r="111" s="120" customFormat="1" ht="30" customHeight="1" spans="1:43">
      <c r="A111" s="134" t="s">
        <v>55</v>
      </c>
      <c r="B111" s="133" t="s">
        <v>472</v>
      </c>
      <c r="C111" s="133"/>
      <c r="D111" s="133"/>
      <c r="E111" s="133"/>
      <c r="F111" s="133"/>
      <c r="G111" s="133"/>
      <c r="H111" s="133"/>
      <c r="I111" s="133"/>
      <c r="J111" s="133"/>
      <c r="K111" s="191"/>
      <c r="L111" s="191"/>
      <c r="M111" s="191"/>
      <c r="N111" s="191"/>
      <c r="O111" s="191"/>
      <c r="P111" s="153"/>
      <c r="Q111" s="153"/>
      <c r="R111" s="153"/>
      <c r="S111" s="153"/>
      <c r="T111" s="153"/>
      <c r="U111" s="153"/>
      <c r="V111" s="153"/>
      <c r="W111" s="153"/>
      <c r="X111" s="153"/>
      <c r="Y111" s="153"/>
      <c r="Z111" s="153"/>
      <c r="AA111" s="153"/>
      <c r="AB111" s="153"/>
      <c r="AC111" s="153"/>
      <c r="AD111" s="153"/>
      <c r="AE111" s="153"/>
      <c r="AF111" s="153"/>
      <c r="AG111" s="153"/>
      <c r="AH111" s="153"/>
      <c r="AI111" s="191"/>
      <c r="AJ111" s="191"/>
      <c r="AK111" s="191"/>
      <c r="AL111" s="191"/>
      <c r="AM111" s="191"/>
      <c r="AN111" s="191"/>
      <c r="AO111" s="191"/>
      <c r="AP111" s="191"/>
      <c r="AQ111" s="191"/>
    </row>
    <row r="112" s="120" customFormat="1" ht="30" customHeight="1" spans="1:43">
      <c r="A112" s="134" t="s">
        <v>55</v>
      </c>
      <c r="B112" s="133" t="s">
        <v>473</v>
      </c>
      <c r="C112" s="133"/>
      <c r="D112" s="133"/>
      <c r="E112" s="133"/>
      <c r="F112" s="133"/>
      <c r="G112" s="133"/>
      <c r="H112" s="133"/>
      <c r="I112" s="133"/>
      <c r="J112" s="133"/>
      <c r="K112" s="191">
        <f t="shared" ref="K112:U112" si="66">SUM(K113:K123)</f>
        <v>14.3</v>
      </c>
      <c r="L112" s="191">
        <f t="shared" si="66"/>
        <v>10095</v>
      </c>
      <c r="M112" s="191">
        <f t="shared" si="66"/>
        <v>39612</v>
      </c>
      <c r="N112" s="191">
        <f t="shared" si="66"/>
        <v>8910</v>
      </c>
      <c r="O112" s="191">
        <f t="shared" si="66"/>
        <v>7566</v>
      </c>
      <c r="P112" s="153">
        <f t="shared" si="66"/>
        <v>4194</v>
      </c>
      <c r="Q112" s="153">
        <f t="shared" si="66"/>
        <v>784</v>
      </c>
      <c r="R112" s="153">
        <f t="shared" si="66"/>
        <v>0</v>
      </c>
      <c r="S112" s="153">
        <f t="shared" si="66"/>
        <v>1000</v>
      </c>
      <c r="T112" s="153">
        <f t="shared" si="66"/>
        <v>1200</v>
      </c>
      <c r="U112" s="153">
        <f t="shared" si="66"/>
        <v>610</v>
      </c>
      <c r="V112" s="153">
        <f t="shared" ref="V112:AI112" si="67">SUM(V113:V123)</f>
        <v>551</v>
      </c>
      <c r="W112" s="153">
        <f t="shared" si="67"/>
        <v>49</v>
      </c>
      <c r="X112" s="153">
        <f t="shared" si="67"/>
        <v>0</v>
      </c>
      <c r="Y112" s="153">
        <f t="shared" si="67"/>
        <v>0</v>
      </c>
      <c r="Z112" s="153">
        <f t="shared" si="67"/>
        <v>0</v>
      </c>
      <c r="AA112" s="153">
        <f t="shared" si="67"/>
        <v>4031</v>
      </c>
      <c r="AB112" s="153">
        <f t="shared" si="67"/>
        <v>0</v>
      </c>
      <c r="AC112" s="153">
        <f t="shared" si="67"/>
        <v>0</v>
      </c>
      <c r="AD112" s="153">
        <f t="shared" si="67"/>
        <v>126</v>
      </c>
      <c r="AE112" s="153">
        <f t="shared" si="67"/>
        <v>215</v>
      </c>
      <c r="AF112" s="153">
        <f t="shared" si="67"/>
        <v>344</v>
      </c>
      <c r="AG112" s="153">
        <f t="shared" si="67"/>
        <v>0</v>
      </c>
      <c r="AH112" s="153">
        <f t="shared" si="67"/>
        <v>0</v>
      </c>
      <c r="AI112" s="191"/>
      <c r="AJ112" s="191"/>
      <c r="AK112" s="191"/>
      <c r="AL112" s="191"/>
      <c r="AM112" s="191"/>
      <c r="AN112" s="191"/>
      <c r="AO112" s="191"/>
      <c r="AP112" s="191"/>
      <c r="AQ112" s="191"/>
    </row>
    <row r="113" s="109" customFormat="1" ht="280" customHeight="1" spans="1:43">
      <c r="A113" s="135">
        <f>SUBTOTAL(103,$D$10:D113)</f>
        <v>46</v>
      </c>
      <c r="B113" s="136" t="s">
        <v>474</v>
      </c>
      <c r="C113" s="138" t="s">
        <v>58</v>
      </c>
      <c r="D113" s="144" t="s">
        <v>475</v>
      </c>
      <c r="E113" s="135" t="s">
        <v>476</v>
      </c>
      <c r="F113" s="189" t="s">
        <v>477</v>
      </c>
      <c r="G113" s="135" t="s">
        <v>62</v>
      </c>
      <c r="H113" s="135" t="s">
        <v>202</v>
      </c>
      <c r="I113" s="135" t="s">
        <v>77</v>
      </c>
      <c r="J113" s="157" t="s">
        <v>478</v>
      </c>
      <c r="K113" s="138">
        <v>1</v>
      </c>
      <c r="L113" s="144">
        <v>612</v>
      </c>
      <c r="M113" s="138">
        <v>2768</v>
      </c>
      <c r="N113" s="144">
        <v>3200</v>
      </c>
      <c r="O113" s="144">
        <f t="shared" ref="O113:O123" si="68">Q113+R113+T113+U113+V113+W113+Y113+AA113+AB113+AD113+AE113</f>
        <v>3028</v>
      </c>
      <c r="P113" s="138">
        <f t="shared" ref="P113:P123" si="69">Q113+R113+S113+T113+U113+V113+W113+X113+Y113+Z113</f>
        <v>312</v>
      </c>
      <c r="Q113" s="144">
        <v>312</v>
      </c>
      <c r="R113" s="144"/>
      <c r="S113" s="144"/>
      <c r="T113" s="138"/>
      <c r="U113" s="138"/>
      <c r="V113" s="138"/>
      <c r="W113" s="138"/>
      <c r="X113" s="138"/>
      <c r="Y113" s="138"/>
      <c r="Z113" s="138"/>
      <c r="AA113" s="138">
        <v>2543</v>
      </c>
      <c r="AB113" s="138"/>
      <c r="AC113" s="138"/>
      <c r="AD113" s="138">
        <v>63</v>
      </c>
      <c r="AE113" s="138">
        <v>110</v>
      </c>
      <c r="AF113" s="138">
        <v>172</v>
      </c>
      <c r="AG113" s="138" t="s">
        <v>479</v>
      </c>
      <c r="AH113" s="138"/>
      <c r="AI113" s="143" t="s">
        <v>85</v>
      </c>
      <c r="AJ113" s="143" t="s">
        <v>86</v>
      </c>
      <c r="AK113" s="139" t="s">
        <v>480</v>
      </c>
      <c r="AL113" s="139" t="s">
        <v>481</v>
      </c>
      <c r="AM113" s="182" t="s">
        <v>482</v>
      </c>
      <c r="AN113" s="182" t="s">
        <v>483</v>
      </c>
      <c r="AO113" s="138" t="s">
        <v>135</v>
      </c>
      <c r="AP113" s="138" t="s">
        <v>136</v>
      </c>
      <c r="AQ113" s="139"/>
    </row>
    <row r="114" s="112" customFormat="1" ht="200" customHeight="1" spans="1:43">
      <c r="A114" s="135">
        <f>SUBTOTAL(103,$D$10:D114)</f>
        <v>47</v>
      </c>
      <c r="B114" s="136" t="s">
        <v>484</v>
      </c>
      <c r="C114" s="138" t="s">
        <v>58</v>
      </c>
      <c r="D114" s="135" t="s">
        <v>485</v>
      </c>
      <c r="E114" s="136" t="s">
        <v>476</v>
      </c>
      <c r="F114" s="136" t="s">
        <v>477</v>
      </c>
      <c r="G114" s="138" t="s">
        <v>62</v>
      </c>
      <c r="H114" s="138" t="s">
        <v>486</v>
      </c>
      <c r="I114" s="143" t="s">
        <v>156</v>
      </c>
      <c r="J114" s="136" t="s">
        <v>487</v>
      </c>
      <c r="K114" s="192">
        <v>2</v>
      </c>
      <c r="L114" s="192">
        <v>910</v>
      </c>
      <c r="M114" s="192">
        <v>3713</v>
      </c>
      <c r="N114" s="144">
        <v>1000</v>
      </c>
      <c r="O114" s="193">
        <f t="shared" si="68"/>
        <v>0</v>
      </c>
      <c r="P114" s="192">
        <f t="shared" si="69"/>
        <v>1000</v>
      </c>
      <c r="Q114" s="192"/>
      <c r="R114" s="192"/>
      <c r="S114" s="192">
        <v>1000</v>
      </c>
      <c r="T114" s="192"/>
      <c r="U114" s="192"/>
      <c r="V114" s="192"/>
      <c r="W114" s="192"/>
      <c r="X114" s="192"/>
      <c r="Y114" s="192"/>
      <c r="Z114" s="192"/>
      <c r="AA114" s="192"/>
      <c r="AB114" s="192"/>
      <c r="AC114" s="192"/>
      <c r="AD114" s="192"/>
      <c r="AE114" s="192"/>
      <c r="AF114" s="192"/>
      <c r="AG114" s="192"/>
      <c r="AH114" s="192"/>
      <c r="AI114" s="138" t="s">
        <v>92</v>
      </c>
      <c r="AJ114" s="192" t="s">
        <v>93</v>
      </c>
      <c r="AK114" s="138" t="s">
        <v>480</v>
      </c>
      <c r="AL114" s="192" t="s">
        <v>481</v>
      </c>
      <c r="AM114" s="199" t="s">
        <v>488</v>
      </c>
      <c r="AN114" s="200" t="s">
        <v>489</v>
      </c>
      <c r="AO114" s="192" t="s">
        <v>135</v>
      </c>
      <c r="AP114" s="192" t="s">
        <v>136</v>
      </c>
      <c r="AQ114" s="138"/>
    </row>
    <row r="115" s="112" customFormat="1" ht="189" customHeight="1" spans="1:43">
      <c r="A115" s="135">
        <f>SUBTOTAL(103,$D$10:D115)</f>
        <v>48</v>
      </c>
      <c r="B115" s="136" t="s">
        <v>490</v>
      </c>
      <c r="C115" s="138" t="s">
        <v>58</v>
      </c>
      <c r="D115" s="135" t="s">
        <v>491</v>
      </c>
      <c r="E115" s="135" t="s">
        <v>476</v>
      </c>
      <c r="F115" s="136" t="s">
        <v>477</v>
      </c>
      <c r="G115" s="138" t="s">
        <v>62</v>
      </c>
      <c r="H115" s="138" t="s">
        <v>492</v>
      </c>
      <c r="I115" s="143" t="s">
        <v>493</v>
      </c>
      <c r="J115" s="136" t="s">
        <v>494</v>
      </c>
      <c r="K115" s="138">
        <v>3.3</v>
      </c>
      <c r="L115" s="138">
        <v>5117</v>
      </c>
      <c r="M115" s="138">
        <v>19649</v>
      </c>
      <c r="N115" s="144">
        <v>600</v>
      </c>
      <c r="O115" s="193">
        <f t="shared" si="68"/>
        <v>600</v>
      </c>
      <c r="P115" s="192">
        <f t="shared" si="69"/>
        <v>600</v>
      </c>
      <c r="Q115" s="192"/>
      <c r="R115" s="192"/>
      <c r="S115" s="192"/>
      <c r="T115" s="192"/>
      <c r="U115" s="192"/>
      <c r="V115" s="192">
        <f>502+49</f>
        <v>551</v>
      </c>
      <c r="W115" s="192">
        <v>49</v>
      </c>
      <c r="X115" s="192"/>
      <c r="Y115" s="192"/>
      <c r="Z115" s="192"/>
      <c r="AA115" s="192"/>
      <c r="AB115" s="192"/>
      <c r="AC115" s="192"/>
      <c r="AD115" s="192"/>
      <c r="AE115" s="192"/>
      <c r="AF115" s="192"/>
      <c r="AG115" s="192"/>
      <c r="AH115" s="192"/>
      <c r="AI115" s="138" t="s">
        <v>92</v>
      </c>
      <c r="AJ115" s="138" t="s">
        <v>93</v>
      </c>
      <c r="AK115" s="138" t="s">
        <v>495</v>
      </c>
      <c r="AL115" s="138" t="s">
        <v>496</v>
      </c>
      <c r="AM115" s="157" t="s">
        <v>497</v>
      </c>
      <c r="AN115" s="162" t="s">
        <v>489</v>
      </c>
      <c r="AO115" s="192" t="s">
        <v>135</v>
      </c>
      <c r="AP115" s="192" t="s">
        <v>136</v>
      </c>
      <c r="AQ115" s="138"/>
    </row>
    <row r="116" s="117" customFormat="1" ht="238" customHeight="1" spans="1:43">
      <c r="A116" s="135">
        <f>SUBTOTAL(103,$D$10:D116)</f>
        <v>49</v>
      </c>
      <c r="B116" s="135" t="s">
        <v>498</v>
      </c>
      <c r="C116" s="135" t="s">
        <v>58</v>
      </c>
      <c r="D116" s="135" t="s">
        <v>499</v>
      </c>
      <c r="E116" s="135" t="s">
        <v>476</v>
      </c>
      <c r="F116" s="135" t="s">
        <v>477</v>
      </c>
      <c r="G116" s="135" t="s">
        <v>62</v>
      </c>
      <c r="H116" s="135" t="s">
        <v>500</v>
      </c>
      <c r="I116" s="135" t="s">
        <v>77</v>
      </c>
      <c r="J116" s="137" t="s">
        <v>501</v>
      </c>
      <c r="K116" s="138">
        <v>1</v>
      </c>
      <c r="L116" s="144">
        <v>477</v>
      </c>
      <c r="M116" s="144">
        <v>1925</v>
      </c>
      <c r="N116" s="144">
        <v>310</v>
      </c>
      <c r="O116" s="144">
        <f t="shared" si="68"/>
        <v>310</v>
      </c>
      <c r="P116" s="138">
        <f t="shared" si="69"/>
        <v>310</v>
      </c>
      <c r="Q116" s="138"/>
      <c r="R116" s="138"/>
      <c r="S116" s="138"/>
      <c r="T116" s="144"/>
      <c r="U116" s="144">
        <v>310</v>
      </c>
      <c r="V116" s="138"/>
      <c r="W116" s="138"/>
      <c r="X116" s="138"/>
      <c r="Y116" s="138"/>
      <c r="Z116" s="138"/>
      <c r="AA116" s="138"/>
      <c r="AB116" s="138"/>
      <c r="AC116" s="138"/>
      <c r="AD116" s="138"/>
      <c r="AE116" s="138"/>
      <c r="AF116" s="144"/>
      <c r="AG116" s="138"/>
      <c r="AH116" s="138"/>
      <c r="AI116" s="138" t="s">
        <v>107</v>
      </c>
      <c r="AJ116" s="138" t="s">
        <v>108</v>
      </c>
      <c r="AK116" s="138" t="s">
        <v>259</v>
      </c>
      <c r="AL116" s="138" t="s">
        <v>260</v>
      </c>
      <c r="AM116" s="184" t="s">
        <v>502</v>
      </c>
      <c r="AN116" s="184" t="s">
        <v>503</v>
      </c>
      <c r="AO116" s="138" t="s">
        <v>135</v>
      </c>
      <c r="AP116" s="138" t="s">
        <v>136</v>
      </c>
      <c r="AQ116" s="139"/>
    </row>
    <row r="117" s="117" customFormat="1" ht="206" customHeight="1" spans="1:43">
      <c r="A117" s="135">
        <f>SUBTOTAL(103,$D$10:D117)</f>
        <v>50</v>
      </c>
      <c r="B117" s="135" t="s">
        <v>504</v>
      </c>
      <c r="C117" s="135" t="s">
        <v>58</v>
      </c>
      <c r="D117" s="135" t="s">
        <v>505</v>
      </c>
      <c r="E117" s="135" t="s">
        <v>476</v>
      </c>
      <c r="F117" s="135" t="s">
        <v>477</v>
      </c>
      <c r="G117" s="135" t="s">
        <v>62</v>
      </c>
      <c r="H117" s="135" t="s">
        <v>506</v>
      </c>
      <c r="I117" s="135" t="s">
        <v>218</v>
      </c>
      <c r="J117" s="137" t="s">
        <v>507</v>
      </c>
      <c r="K117" s="138">
        <v>1</v>
      </c>
      <c r="L117" s="144">
        <v>55</v>
      </c>
      <c r="M117" s="144">
        <v>213</v>
      </c>
      <c r="N117" s="144">
        <v>300</v>
      </c>
      <c r="O117" s="144">
        <f t="shared" si="68"/>
        <v>300</v>
      </c>
      <c r="P117" s="138">
        <f t="shared" si="69"/>
        <v>300</v>
      </c>
      <c r="Q117" s="138"/>
      <c r="R117" s="138"/>
      <c r="S117" s="138"/>
      <c r="T117" s="144">
        <v>300</v>
      </c>
      <c r="U117" s="144"/>
      <c r="V117" s="138"/>
      <c r="W117" s="138"/>
      <c r="X117" s="138"/>
      <c r="Y117" s="138"/>
      <c r="Z117" s="138"/>
      <c r="AA117" s="138"/>
      <c r="AB117" s="138"/>
      <c r="AC117" s="138"/>
      <c r="AD117" s="138"/>
      <c r="AE117" s="138"/>
      <c r="AF117" s="144"/>
      <c r="AG117" s="138"/>
      <c r="AH117" s="138"/>
      <c r="AI117" s="138" t="s">
        <v>66</v>
      </c>
      <c r="AJ117" s="138" t="s">
        <v>67</v>
      </c>
      <c r="AK117" s="138" t="s">
        <v>259</v>
      </c>
      <c r="AL117" s="138" t="s">
        <v>260</v>
      </c>
      <c r="AM117" s="184" t="s">
        <v>508</v>
      </c>
      <c r="AN117" s="184" t="s">
        <v>509</v>
      </c>
      <c r="AO117" s="138" t="s">
        <v>135</v>
      </c>
      <c r="AP117" s="138" t="s">
        <v>136</v>
      </c>
      <c r="AQ117" s="139"/>
    </row>
    <row r="118" s="117" customFormat="1" ht="150" customHeight="1" spans="1:43">
      <c r="A118" s="135">
        <f>SUBTOTAL(103,$D$10:D118)</f>
        <v>51</v>
      </c>
      <c r="B118" s="135" t="s">
        <v>510</v>
      </c>
      <c r="C118" s="135" t="s">
        <v>58</v>
      </c>
      <c r="D118" s="135" t="s">
        <v>511</v>
      </c>
      <c r="E118" s="135" t="s">
        <v>476</v>
      </c>
      <c r="F118" s="135" t="s">
        <v>477</v>
      </c>
      <c r="G118" s="135" t="s">
        <v>62</v>
      </c>
      <c r="H118" s="135" t="s">
        <v>512</v>
      </c>
      <c r="I118" s="135" t="s">
        <v>77</v>
      </c>
      <c r="J118" s="137" t="s">
        <v>513</v>
      </c>
      <c r="K118" s="138">
        <v>1</v>
      </c>
      <c r="L118" s="144">
        <v>108</v>
      </c>
      <c r="M118" s="144">
        <v>360</v>
      </c>
      <c r="N118" s="144">
        <v>300</v>
      </c>
      <c r="O118" s="144">
        <f t="shared" si="68"/>
        <v>300</v>
      </c>
      <c r="P118" s="138">
        <f t="shared" si="69"/>
        <v>300</v>
      </c>
      <c r="Q118" s="138"/>
      <c r="R118" s="138"/>
      <c r="S118" s="138"/>
      <c r="T118" s="144">
        <v>300</v>
      </c>
      <c r="U118" s="144"/>
      <c r="V118" s="138"/>
      <c r="W118" s="138"/>
      <c r="X118" s="138"/>
      <c r="Y118" s="138"/>
      <c r="Z118" s="138"/>
      <c r="AA118" s="138"/>
      <c r="AB118" s="138"/>
      <c r="AC118" s="138"/>
      <c r="AD118" s="138"/>
      <c r="AE118" s="138"/>
      <c r="AF118" s="144"/>
      <c r="AG118" s="138"/>
      <c r="AH118" s="138"/>
      <c r="AI118" s="138" t="s">
        <v>85</v>
      </c>
      <c r="AJ118" s="138" t="s">
        <v>86</v>
      </c>
      <c r="AK118" s="138" t="s">
        <v>259</v>
      </c>
      <c r="AL118" s="138" t="s">
        <v>260</v>
      </c>
      <c r="AM118" s="184" t="s">
        <v>514</v>
      </c>
      <c r="AN118" s="184" t="s">
        <v>515</v>
      </c>
      <c r="AO118" s="138" t="s">
        <v>135</v>
      </c>
      <c r="AP118" s="138" t="s">
        <v>136</v>
      </c>
      <c r="AQ118" s="139"/>
    </row>
    <row r="119" s="117" customFormat="1" ht="232" customHeight="1" spans="1:43">
      <c r="A119" s="135">
        <f>SUBTOTAL(103,$D$10:D119)</f>
        <v>52</v>
      </c>
      <c r="B119" s="135" t="s">
        <v>516</v>
      </c>
      <c r="C119" s="135" t="s">
        <v>58</v>
      </c>
      <c r="D119" s="135" t="s">
        <v>517</v>
      </c>
      <c r="E119" s="135" t="s">
        <v>476</v>
      </c>
      <c r="F119" s="135" t="s">
        <v>477</v>
      </c>
      <c r="G119" s="135" t="s">
        <v>62</v>
      </c>
      <c r="H119" s="135" t="s">
        <v>518</v>
      </c>
      <c r="I119" s="135" t="s">
        <v>77</v>
      </c>
      <c r="J119" s="137" t="s">
        <v>519</v>
      </c>
      <c r="K119" s="138">
        <v>1</v>
      </c>
      <c r="L119" s="144">
        <v>435</v>
      </c>
      <c r="M119" s="144">
        <v>1884</v>
      </c>
      <c r="N119" s="144">
        <v>300</v>
      </c>
      <c r="O119" s="144">
        <f t="shared" si="68"/>
        <v>300</v>
      </c>
      <c r="P119" s="138">
        <f t="shared" si="69"/>
        <v>300</v>
      </c>
      <c r="Q119" s="138"/>
      <c r="R119" s="138"/>
      <c r="S119" s="138"/>
      <c r="T119" s="144">
        <v>300</v>
      </c>
      <c r="U119" s="144"/>
      <c r="V119" s="138"/>
      <c r="W119" s="138"/>
      <c r="X119" s="138"/>
      <c r="Y119" s="138"/>
      <c r="Z119" s="138"/>
      <c r="AA119" s="138"/>
      <c r="AB119" s="138"/>
      <c r="AC119" s="138"/>
      <c r="AD119" s="138"/>
      <c r="AE119" s="138"/>
      <c r="AF119" s="144"/>
      <c r="AG119" s="138"/>
      <c r="AH119" s="138"/>
      <c r="AI119" s="138" t="s">
        <v>353</v>
      </c>
      <c r="AJ119" s="138" t="s">
        <v>354</v>
      </c>
      <c r="AK119" s="138" t="s">
        <v>259</v>
      </c>
      <c r="AL119" s="138" t="s">
        <v>260</v>
      </c>
      <c r="AM119" s="184" t="s">
        <v>520</v>
      </c>
      <c r="AN119" s="184" t="s">
        <v>521</v>
      </c>
      <c r="AO119" s="138" t="s">
        <v>135</v>
      </c>
      <c r="AP119" s="138" t="s">
        <v>136</v>
      </c>
      <c r="AQ119" s="139"/>
    </row>
    <row r="120" s="117" customFormat="1" ht="232" customHeight="1" spans="1:43">
      <c r="A120" s="135">
        <f>SUBTOTAL(103,$D$10:D120)</f>
        <v>53</v>
      </c>
      <c r="B120" s="135" t="s">
        <v>522</v>
      </c>
      <c r="C120" s="135" t="s">
        <v>58</v>
      </c>
      <c r="D120" s="135" t="s">
        <v>523</v>
      </c>
      <c r="E120" s="135" t="s">
        <v>476</v>
      </c>
      <c r="F120" s="135" t="s">
        <v>477</v>
      </c>
      <c r="G120" s="135" t="s">
        <v>62</v>
      </c>
      <c r="H120" s="135" t="s">
        <v>524</v>
      </c>
      <c r="I120" s="135" t="s">
        <v>77</v>
      </c>
      <c r="J120" s="137" t="s">
        <v>525</v>
      </c>
      <c r="K120" s="138">
        <v>1</v>
      </c>
      <c r="L120" s="144">
        <v>526</v>
      </c>
      <c r="M120" s="144">
        <v>2027</v>
      </c>
      <c r="N120" s="144">
        <v>300</v>
      </c>
      <c r="O120" s="144">
        <f t="shared" si="68"/>
        <v>300</v>
      </c>
      <c r="P120" s="138">
        <f t="shared" si="69"/>
        <v>300</v>
      </c>
      <c r="Q120" s="138"/>
      <c r="R120" s="138"/>
      <c r="S120" s="138"/>
      <c r="T120" s="144"/>
      <c r="U120" s="144">
        <v>300</v>
      </c>
      <c r="V120" s="138"/>
      <c r="W120" s="138"/>
      <c r="X120" s="138"/>
      <c r="Y120" s="138"/>
      <c r="Z120" s="138"/>
      <c r="AA120" s="138"/>
      <c r="AB120" s="138"/>
      <c r="AC120" s="138"/>
      <c r="AD120" s="138"/>
      <c r="AE120" s="138"/>
      <c r="AF120" s="144"/>
      <c r="AG120" s="138"/>
      <c r="AH120" s="138"/>
      <c r="AI120" s="138" t="s">
        <v>107</v>
      </c>
      <c r="AJ120" s="138" t="s">
        <v>108</v>
      </c>
      <c r="AK120" s="138" t="s">
        <v>259</v>
      </c>
      <c r="AL120" s="138" t="s">
        <v>260</v>
      </c>
      <c r="AM120" s="184" t="s">
        <v>526</v>
      </c>
      <c r="AN120" s="184" t="s">
        <v>527</v>
      </c>
      <c r="AO120" s="138" t="s">
        <v>135</v>
      </c>
      <c r="AP120" s="138" t="s">
        <v>136</v>
      </c>
      <c r="AQ120" s="139"/>
    </row>
    <row r="121" s="117" customFormat="1" ht="232" customHeight="1" spans="1:43">
      <c r="A121" s="135">
        <f>SUBTOTAL(103,$D$10:D121)</f>
        <v>54</v>
      </c>
      <c r="B121" s="135" t="s">
        <v>528</v>
      </c>
      <c r="C121" s="135" t="s">
        <v>58</v>
      </c>
      <c r="D121" s="135" t="s">
        <v>529</v>
      </c>
      <c r="E121" s="135" t="s">
        <v>476</v>
      </c>
      <c r="F121" s="135" t="s">
        <v>477</v>
      </c>
      <c r="G121" s="135" t="s">
        <v>62</v>
      </c>
      <c r="H121" s="135" t="s">
        <v>530</v>
      </c>
      <c r="I121" s="135" t="s">
        <v>77</v>
      </c>
      <c r="J121" s="137" t="s">
        <v>531</v>
      </c>
      <c r="K121" s="138">
        <v>1</v>
      </c>
      <c r="L121" s="144">
        <v>582</v>
      </c>
      <c r="M121" s="144">
        <v>2180</v>
      </c>
      <c r="N121" s="144">
        <v>300</v>
      </c>
      <c r="O121" s="144">
        <f t="shared" si="68"/>
        <v>300</v>
      </c>
      <c r="P121" s="138">
        <f t="shared" si="69"/>
        <v>300</v>
      </c>
      <c r="Q121" s="138"/>
      <c r="R121" s="138"/>
      <c r="S121" s="138"/>
      <c r="T121" s="144">
        <v>300</v>
      </c>
      <c r="U121" s="144"/>
      <c r="V121" s="138"/>
      <c r="W121" s="138"/>
      <c r="X121" s="138"/>
      <c r="Y121" s="138"/>
      <c r="Z121" s="138"/>
      <c r="AA121" s="138"/>
      <c r="AB121" s="138"/>
      <c r="AC121" s="138"/>
      <c r="AD121" s="138"/>
      <c r="AE121" s="138"/>
      <c r="AF121" s="144"/>
      <c r="AG121" s="138"/>
      <c r="AH121" s="138"/>
      <c r="AI121" s="138" t="s">
        <v>107</v>
      </c>
      <c r="AJ121" s="138" t="s">
        <v>108</v>
      </c>
      <c r="AK121" s="138" t="s">
        <v>259</v>
      </c>
      <c r="AL121" s="138" t="s">
        <v>260</v>
      </c>
      <c r="AM121" s="184" t="s">
        <v>532</v>
      </c>
      <c r="AN121" s="184" t="s">
        <v>533</v>
      </c>
      <c r="AO121" s="138" t="s">
        <v>135</v>
      </c>
      <c r="AP121" s="138" t="s">
        <v>136</v>
      </c>
      <c r="AQ121" s="139"/>
    </row>
    <row r="122" s="117" customFormat="1" ht="150" customHeight="1" spans="1:43">
      <c r="A122" s="135">
        <f>SUBTOTAL(103,$D$10:D122)</f>
        <v>55</v>
      </c>
      <c r="B122" s="135" t="s">
        <v>534</v>
      </c>
      <c r="C122" s="135" t="s">
        <v>58</v>
      </c>
      <c r="D122" s="135" t="s">
        <v>535</v>
      </c>
      <c r="E122" s="136" t="s">
        <v>476</v>
      </c>
      <c r="F122" s="136" t="s">
        <v>536</v>
      </c>
      <c r="G122" s="135" t="s">
        <v>62</v>
      </c>
      <c r="H122" s="135" t="s">
        <v>155</v>
      </c>
      <c r="I122" s="135" t="s">
        <v>218</v>
      </c>
      <c r="J122" s="136" t="s">
        <v>537</v>
      </c>
      <c r="K122" s="138">
        <v>1</v>
      </c>
      <c r="L122" s="144">
        <v>796</v>
      </c>
      <c r="M122" s="144">
        <v>3224</v>
      </c>
      <c r="N122" s="138">
        <v>300</v>
      </c>
      <c r="O122" s="138">
        <f t="shared" si="68"/>
        <v>300</v>
      </c>
      <c r="P122" s="138">
        <f t="shared" si="69"/>
        <v>300</v>
      </c>
      <c r="Q122" s="138">
        <v>300</v>
      </c>
      <c r="R122" s="138"/>
      <c r="S122" s="138"/>
      <c r="T122" s="138"/>
      <c r="U122" s="138"/>
      <c r="V122" s="138"/>
      <c r="W122" s="138"/>
      <c r="X122" s="138"/>
      <c r="Y122" s="138"/>
      <c r="Z122" s="138"/>
      <c r="AA122" s="138"/>
      <c r="AB122" s="138"/>
      <c r="AC122" s="138"/>
      <c r="AD122" s="138"/>
      <c r="AE122" s="138"/>
      <c r="AF122" s="138"/>
      <c r="AG122" s="138"/>
      <c r="AH122" s="138"/>
      <c r="AI122" s="138" t="s">
        <v>92</v>
      </c>
      <c r="AJ122" s="138" t="s">
        <v>93</v>
      </c>
      <c r="AK122" s="138" t="s">
        <v>538</v>
      </c>
      <c r="AL122" s="138" t="s">
        <v>539</v>
      </c>
      <c r="AM122" s="184" t="s">
        <v>497</v>
      </c>
      <c r="AN122" s="184" t="s">
        <v>489</v>
      </c>
      <c r="AO122" s="138" t="s">
        <v>135</v>
      </c>
      <c r="AP122" s="138" t="s">
        <v>136</v>
      </c>
      <c r="AQ122" s="139"/>
    </row>
    <row r="123" s="117" customFormat="1" ht="263" customHeight="1" spans="1:43">
      <c r="A123" s="135">
        <f>SUBTOTAL(103,$D$10:D123)</f>
        <v>56</v>
      </c>
      <c r="B123" s="135" t="s">
        <v>540</v>
      </c>
      <c r="C123" s="135" t="s">
        <v>58</v>
      </c>
      <c r="D123" s="135" t="s">
        <v>541</v>
      </c>
      <c r="E123" s="136" t="s">
        <v>476</v>
      </c>
      <c r="F123" s="136" t="s">
        <v>536</v>
      </c>
      <c r="G123" s="135" t="s">
        <v>62</v>
      </c>
      <c r="H123" s="135" t="s">
        <v>542</v>
      </c>
      <c r="I123" s="135" t="s">
        <v>543</v>
      </c>
      <c r="J123" s="137" t="s">
        <v>544</v>
      </c>
      <c r="K123" s="138">
        <v>1</v>
      </c>
      <c r="L123" s="144">
        <v>477</v>
      </c>
      <c r="M123" s="144">
        <v>1669</v>
      </c>
      <c r="N123" s="138">
        <v>2000</v>
      </c>
      <c r="O123" s="138">
        <f t="shared" si="68"/>
        <v>1828</v>
      </c>
      <c r="P123" s="138">
        <f t="shared" si="69"/>
        <v>172</v>
      </c>
      <c r="Q123" s="138">
        <v>172</v>
      </c>
      <c r="R123" s="138"/>
      <c r="S123" s="138"/>
      <c r="T123" s="138"/>
      <c r="U123" s="138"/>
      <c r="V123" s="138"/>
      <c r="W123" s="138"/>
      <c r="X123" s="138"/>
      <c r="Y123" s="138"/>
      <c r="Z123" s="138"/>
      <c r="AA123" s="138">
        <v>1488</v>
      </c>
      <c r="AB123" s="138"/>
      <c r="AC123" s="138"/>
      <c r="AD123" s="138">
        <v>63</v>
      </c>
      <c r="AE123" s="138">
        <v>105</v>
      </c>
      <c r="AF123" s="138">
        <v>172</v>
      </c>
      <c r="AG123" s="138" t="s">
        <v>545</v>
      </c>
      <c r="AH123" s="138"/>
      <c r="AI123" s="138" t="s">
        <v>257</v>
      </c>
      <c r="AJ123" s="138" t="s">
        <v>258</v>
      </c>
      <c r="AK123" s="138" t="s">
        <v>480</v>
      </c>
      <c r="AL123" s="138" t="s">
        <v>481</v>
      </c>
      <c r="AM123" s="201" t="s">
        <v>546</v>
      </c>
      <c r="AN123" s="201" t="s">
        <v>547</v>
      </c>
      <c r="AO123" s="138" t="s">
        <v>135</v>
      </c>
      <c r="AP123" s="138" t="s">
        <v>136</v>
      </c>
      <c r="AQ123" s="139"/>
    </row>
    <row r="124" s="120" customFormat="1" ht="30" customHeight="1" spans="1:43">
      <c r="A124" s="188" t="s">
        <v>53</v>
      </c>
      <c r="B124" s="133" t="s">
        <v>548</v>
      </c>
      <c r="C124" s="133"/>
      <c r="D124" s="133"/>
      <c r="E124" s="133"/>
      <c r="F124" s="133"/>
      <c r="G124" s="133"/>
      <c r="H124" s="133"/>
      <c r="I124" s="133"/>
      <c r="J124" s="133"/>
      <c r="K124" s="153"/>
      <c r="L124" s="191"/>
      <c r="M124" s="191"/>
      <c r="N124" s="191">
        <f t="shared" ref="N124:U124" si="70">N125+N126+N127+N128+N129+N130</f>
        <v>0</v>
      </c>
      <c r="O124" s="191">
        <f t="shared" si="70"/>
        <v>0</v>
      </c>
      <c r="P124" s="153">
        <f t="shared" si="70"/>
        <v>0</v>
      </c>
      <c r="Q124" s="153">
        <f t="shared" si="70"/>
        <v>0</v>
      </c>
      <c r="R124" s="153">
        <f t="shared" si="70"/>
        <v>0</v>
      </c>
      <c r="S124" s="153">
        <f t="shared" si="70"/>
        <v>0</v>
      </c>
      <c r="T124" s="153">
        <f t="shared" si="70"/>
        <v>0</v>
      </c>
      <c r="U124" s="153">
        <f t="shared" si="70"/>
        <v>0</v>
      </c>
      <c r="V124" s="153">
        <f t="shared" ref="V124:AI124" si="71">V125+V126+V127+V128+V129+V130</f>
        <v>0</v>
      </c>
      <c r="W124" s="153">
        <f t="shared" si="71"/>
        <v>0</v>
      </c>
      <c r="X124" s="153">
        <f t="shared" si="71"/>
        <v>0</v>
      </c>
      <c r="Y124" s="153">
        <f t="shared" si="71"/>
        <v>0</v>
      </c>
      <c r="Z124" s="153">
        <f t="shared" si="71"/>
        <v>0</v>
      </c>
      <c r="AA124" s="153">
        <f t="shared" si="71"/>
        <v>0</v>
      </c>
      <c r="AB124" s="153">
        <f t="shared" si="71"/>
        <v>0</v>
      </c>
      <c r="AC124" s="153">
        <f t="shared" si="71"/>
        <v>0</v>
      </c>
      <c r="AD124" s="153">
        <f t="shared" si="71"/>
        <v>0</v>
      </c>
      <c r="AE124" s="153">
        <f t="shared" si="71"/>
        <v>0</v>
      </c>
      <c r="AF124" s="153">
        <f t="shared" si="71"/>
        <v>0</v>
      </c>
      <c r="AG124" s="153">
        <f t="shared" si="71"/>
        <v>0</v>
      </c>
      <c r="AH124" s="153">
        <f t="shared" si="71"/>
        <v>0</v>
      </c>
      <c r="AI124" s="191"/>
      <c r="AJ124" s="191"/>
      <c r="AK124" s="191"/>
      <c r="AL124" s="191"/>
      <c r="AM124" s="191"/>
      <c r="AN124" s="191"/>
      <c r="AO124" s="191"/>
      <c r="AP124" s="191"/>
      <c r="AQ124" s="191"/>
    </row>
    <row r="125" s="120" customFormat="1" ht="30" customHeight="1" spans="1:43">
      <c r="A125" s="134" t="s">
        <v>55</v>
      </c>
      <c r="B125" s="133" t="s">
        <v>549</v>
      </c>
      <c r="C125" s="133"/>
      <c r="D125" s="133"/>
      <c r="E125" s="133"/>
      <c r="F125" s="133"/>
      <c r="G125" s="133"/>
      <c r="H125" s="133"/>
      <c r="I125" s="133"/>
      <c r="J125" s="133"/>
      <c r="K125" s="191"/>
      <c r="L125" s="191"/>
      <c r="M125" s="191"/>
      <c r="N125" s="191"/>
      <c r="O125" s="191"/>
      <c r="P125" s="153"/>
      <c r="Q125" s="153"/>
      <c r="R125" s="153"/>
      <c r="S125" s="153"/>
      <c r="T125" s="153"/>
      <c r="U125" s="153"/>
      <c r="V125" s="153"/>
      <c r="W125" s="153"/>
      <c r="X125" s="153"/>
      <c r="Y125" s="153"/>
      <c r="Z125" s="153"/>
      <c r="AA125" s="153"/>
      <c r="AB125" s="153"/>
      <c r="AC125" s="153"/>
      <c r="AD125" s="153"/>
      <c r="AE125" s="153"/>
      <c r="AF125" s="153"/>
      <c r="AG125" s="153"/>
      <c r="AH125" s="153"/>
      <c r="AI125" s="191"/>
      <c r="AJ125" s="191"/>
      <c r="AK125" s="191"/>
      <c r="AL125" s="191"/>
      <c r="AM125" s="191"/>
      <c r="AN125" s="191"/>
      <c r="AO125" s="191"/>
      <c r="AP125" s="191"/>
      <c r="AQ125" s="191"/>
    </row>
    <row r="126" s="120" customFormat="1" ht="30" customHeight="1" spans="1:43">
      <c r="A126" s="134" t="s">
        <v>55</v>
      </c>
      <c r="B126" s="133" t="s">
        <v>550</v>
      </c>
      <c r="C126" s="133"/>
      <c r="D126" s="133"/>
      <c r="E126" s="133"/>
      <c r="F126" s="133"/>
      <c r="G126" s="133"/>
      <c r="H126" s="133"/>
      <c r="I126" s="133"/>
      <c r="J126" s="133"/>
      <c r="K126" s="191"/>
      <c r="L126" s="191"/>
      <c r="M126" s="191"/>
      <c r="N126" s="191"/>
      <c r="O126" s="191"/>
      <c r="P126" s="153"/>
      <c r="Q126" s="153"/>
      <c r="R126" s="153"/>
      <c r="S126" s="153"/>
      <c r="T126" s="153"/>
      <c r="U126" s="153"/>
      <c r="V126" s="153"/>
      <c r="W126" s="153"/>
      <c r="X126" s="153"/>
      <c r="Y126" s="153"/>
      <c r="Z126" s="153"/>
      <c r="AA126" s="153"/>
      <c r="AB126" s="153"/>
      <c r="AC126" s="153"/>
      <c r="AD126" s="153"/>
      <c r="AE126" s="153"/>
      <c r="AF126" s="153"/>
      <c r="AG126" s="153"/>
      <c r="AH126" s="153"/>
      <c r="AI126" s="191"/>
      <c r="AJ126" s="191"/>
      <c r="AK126" s="191"/>
      <c r="AL126" s="191"/>
      <c r="AM126" s="191"/>
      <c r="AN126" s="191"/>
      <c r="AO126" s="191"/>
      <c r="AP126" s="191"/>
      <c r="AQ126" s="191"/>
    </row>
    <row r="127" s="120" customFormat="1" ht="30" customHeight="1" spans="1:43">
      <c r="A127" s="134" t="s">
        <v>55</v>
      </c>
      <c r="B127" s="133" t="s">
        <v>551</v>
      </c>
      <c r="C127" s="133"/>
      <c r="D127" s="133"/>
      <c r="E127" s="133"/>
      <c r="F127" s="133"/>
      <c r="G127" s="133"/>
      <c r="H127" s="133"/>
      <c r="I127" s="133"/>
      <c r="J127" s="133"/>
      <c r="K127" s="191"/>
      <c r="L127" s="191"/>
      <c r="M127" s="191"/>
      <c r="N127" s="191"/>
      <c r="O127" s="191"/>
      <c r="P127" s="153"/>
      <c r="Q127" s="153"/>
      <c r="R127" s="153"/>
      <c r="S127" s="153"/>
      <c r="T127" s="153"/>
      <c r="U127" s="153"/>
      <c r="V127" s="153"/>
      <c r="W127" s="153"/>
      <c r="X127" s="153"/>
      <c r="Y127" s="153"/>
      <c r="Z127" s="153"/>
      <c r="AA127" s="153"/>
      <c r="AB127" s="153"/>
      <c r="AC127" s="153"/>
      <c r="AD127" s="153"/>
      <c r="AE127" s="153"/>
      <c r="AF127" s="153"/>
      <c r="AG127" s="153"/>
      <c r="AH127" s="153"/>
      <c r="AI127" s="191"/>
      <c r="AJ127" s="191"/>
      <c r="AK127" s="191"/>
      <c r="AL127" s="191"/>
      <c r="AM127" s="191"/>
      <c r="AN127" s="191"/>
      <c r="AO127" s="191"/>
      <c r="AP127" s="191"/>
      <c r="AQ127" s="191"/>
    </row>
    <row r="128" s="120" customFormat="1" ht="30" customHeight="1" spans="1:43">
      <c r="A128" s="134" t="s">
        <v>55</v>
      </c>
      <c r="B128" s="133" t="s">
        <v>552</v>
      </c>
      <c r="C128" s="133"/>
      <c r="D128" s="133"/>
      <c r="E128" s="133"/>
      <c r="F128" s="133"/>
      <c r="G128" s="133"/>
      <c r="H128" s="133"/>
      <c r="I128" s="133"/>
      <c r="J128" s="133"/>
      <c r="K128" s="191"/>
      <c r="L128" s="191"/>
      <c r="M128" s="191"/>
      <c r="N128" s="191"/>
      <c r="O128" s="191"/>
      <c r="P128" s="153"/>
      <c r="Q128" s="153"/>
      <c r="R128" s="153"/>
      <c r="S128" s="153"/>
      <c r="T128" s="153"/>
      <c r="U128" s="153"/>
      <c r="V128" s="153"/>
      <c r="W128" s="153"/>
      <c r="X128" s="153"/>
      <c r="Y128" s="153"/>
      <c r="Z128" s="153"/>
      <c r="AA128" s="153"/>
      <c r="AB128" s="153"/>
      <c r="AC128" s="153"/>
      <c r="AD128" s="153"/>
      <c r="AE128" s="153"/>
      <c r="AF128" s="153"/>
      <c r="AG128" s="153"/>
      <c r="AH128" s="153"/>
      <c r="AI128" s="191"/>
      <c r="AJ128" s="191"/>
      <c r="AK128" s="191"/>
      <c r="AL128" s="191"/>
      <c r="AM128" s="191"/>
      <c r="AN128" s="191"/>
      <c r="AO128" s="191"/>
      <c r="AP128" s="191"/>
      <c r="AQ128" s="191"/>
    </row>
    <row r="129" s="120" customFormat="1" ht="30" customHeight="1" spans="1:43">
      <c r="A129" s="134" t="s">
        <v>55</v>
      </c>
      <c r="B129" s="133" t="s">
        <v>553</v>
      </c>
      <c r="C129" s="133"/>
      <c r="D129" s="133"/>
      <c r="E129" s="133"/>
      <c r="F129" s="133"/>
      <c r="G129" s="133"/>
      <c r="H129" s="133"/>
      <c r="I129" s="133"/>
      <c r="J129" s="133"/>
      <c r="K129" s="191"/>
      <c r="L129" s="191"/>
      <c r="M129" s="191"/>
      <c r="N129" s="191"/>
      <c r="O129" s="191"/>
      <c r="P129" s="153"/>
      <c r="Q129" s="153"/>
      <c r="R129" s="153"/>
      <c r="S129" s="153"/>
      <c r="T129" s="153"/>
      <c r="U129" s="153"/>
      <c r="V129" s="153"/>
      <c r="W129" s="153"/>
      <c r="X129" s="153"/>
      <c r="Y129" s="153"/>
      <c r="Z129" s="153"/>
      <c r="AA129" s="153"/>
      <c r="AB129" s="153"/>
      <c r="AC129" s="153"/>
      <c r="AD129" s="153"/>
      <c r="AE129" s="153"/>
      <c r="AF129" s="153"/>
      <c r="AG129" s="153"/>
      <c r="AH129" s="153"/>
      <c r="AI129" s="191"/>
      <c r="AJ129" s="191"/>
      <c r="AK129" s="191"/>
      <c r="AL129" s="191"/>
      <c r="AM129" s="191"/>
      <c r="AN129" s="191"/>
      <c r="AO129" s="191"/>
      <c r="AP129" s="191"/>
      <c r="AQ129" s="191"/>
    </row>
    <row r="130" s="120" customFormat="1" ht="30" customHeight="1" spans="1:43">
      <c r="A130" s="134" t="s">
        <v>55</v>
      </c>
      <c r="B130" s="133" t="s">
        <v>554</v>
      </c>
      <c r="C130" s="133"/>
      <c r="D130" s="133"/>
      <c r="E130" s="133"/>
      <c r="F130" s="133"/>
      <c r="G130" s="133"/>
      <c r="H130" s="133"/>
      <c r="I130" s="133"/>
      <c r="J130" s="133"/>
      <c r="K130" s="191"/>
      <c r="L130" s="191"/>
      <c r="M130" s="191"/>
      <c r="N130" s="191"/>
      <c r="O130" s="191"/>
      <c r="P130" s="153"/>
      <c r="Q130" s="153"/>
      <c r="R130" s="153"/>
      <c r="S130" s="153"/>
      <c r="T130" s="153"/>
      <c r="U130" s="153"/>
      <c r="V130" s="153"/>
      <c r="W130" s="153"/>
      <c r="X130" s="153"/>
      <c r="Y130" s="153"/>
      <c r="Z130" s="153"/>
      <c r="AA130" s="153"/>
      <c r="AB130" s="153"/>
      <c r="AC130" s="153"/>
      <c r="AD130" s="153"/>
      <c r="AE130" s="153"/>
      <c r="AF130" s="153"/>
      <c r="AG130" s="153"/>
      <c r="AH130" s="153"/>
      <c r="AI130" s="191"/>
      <c r="AJ130" s="191"/>
      <c r="AK130" s="191"/>
      <c r="AL130" s="191"/>
      <c r="AM130" s="191"/>
      <c r="AN130" s="191"/>
      <c r="AO130" s="191"/>
      <c r="AP130" s="191"/>
      <c r="AQ130" s="191"/>
    </row>
    <row r="131" s="120" customFormat="1" ht="30" customHeight="1" spans="1:43">
      <c r="A131" s="132" t="s">
        <v>51</v>
      </c>
      <c r="B131" s="133" t="s">
        <v>555</v>
      </c>
      <c r="C131" s="133"/>
      <c r="D131" s="133"/>
      <c r="E131" s="133"/>
      <c r="F131" s="133"/>
      <c r="G131" s="133"/>
      <c r="H131" s="133"/>
      <c r="I131" s="133"/>
      <c r="J131" s="133"/>
      <c r="K131" s="191"/>
      <c r="L131" s="191"/>
      <c r="M131" s="191"/>
      <c r="N131" s="191">
        <f t="shared" ref="N131:U131" si="72">N132</f>
        <v>300</v>
      </c>
      <c r="O131" s="191">
        <f t="shared" si="72"/>
        <v>300</v>
      </c>
      <c r="P131" s="153">
        <f t="shared" si="72"/>
        <v>300</v>
      </c>
      <c r="Q131" s="153">
        <f t="shared" si="72"/>
        <v>0</v>
      </c>
      <c r="R131" s="153">
        <f t="shared" si="72"/>
        <v>0</v>
      </c>
      <c r="S131" s="153">
        <f t="shared" si="72"/>
        <v>0</v>
      </c>
      <c r="T131" s="153">
        <f t="shared" si="72"/>
        <v>300</v>
      </c>
      <c r="U131" s="153">
        <f t="shared" si="72"/>
        <v>0</v>
      </c>
      <c r="V131" s="153">
        <f t="shared" ref="V131:AI131" si="73">V132</f>
        <v>0</v>
      </c>
      <c r="W131" s="153">
        <f t="shared" si="73"/>
        <v>0</v>
      </c>
      <c r="X131" s="153">
        <f t="shared" si="73"/>
        <v>0</v>
      </c>
      <c r="Y131" s="153">
        <f t="shared" si="73"/>
        <v>0</v>
      </c>
      <c r="Z131" s="153">
        <f t="shared" si="73"/>
        <v>0</v>
      </c>
      <c r="AA131" s="153">
        <f t="shared" si="73"/>
        <v>0</v>
      </c>
      <c r="AB131" s="153">
        <f t="shared" si="73"/>
        <v>0</v>
      </c>
      <c r="AC131" s="153">
        <f t="shared" si="73"/>
        <v>0</v>
      </c>
      <c r="AD131" s="153">
        <f t="shared" si="73"/>
        <v>0</v>
      </c>
      <c r="AE131" s="153">
        <f t="shared" si="73"/>
        <v>0</v>
      </c>
      <c r="AF131" s="153">
        <f t="shared" si="73"/>
        <v>0</v>
      </c>
      <c r="AG131" s="153">
        <f t="shared" si="73"/>
        <v>0</v>
      </c>
      <c r="AH131" s="153">
        <f t="shared" si="73"/>
        <v>0</v>
      </c>
      <c r="AI131" s="191"/>
      <c r="AJ131" s="191"/>
      <c r="AK131" s="191"/>
      <c r="AL131" s="191"/>
      <c r="AM131" s="191"/>
      <c r="AN131" s="191"/>
      <c r="AO131" s="191"/>
      <c r="AP131" s="191"/>
      <c r="AQ131" s="191"/>
    </row>
    <row r="132" s="120" customFormat="1" ht="30" customHeight="1" spans="1:43">
      <c r="A132" s="132" t="s">
        <v>53</v>
      </c>
      <c r="B132" s="133" t="s">
        <v>555</v>
      </c>
      <c r="C132" s="133"/>
      <c r="D132" s="133"/>
      <c r="E132" s="133"/>
      <c r="F132" s="133"/>
      <c r="G132" s="133"/>
      <c r="H132" s="133"/>
      <c r="I132" s="133"/>
      <c r="J132" s="133"/>
      <c r="K132" s="191"/>
      <c r="L132" s="191"/>
      <c r="M132" s="191"/>
      <c r="N132" s="191">
        <f t="shared" ref="N132:U132" si="74">N133+N134+N135+N136+N137+N139</f>
        <v>300</v>
      </c>
      <c r="O132" s="191">
        <f t="shared" si="74"/>
        <v>300</v>
      </c>
      <c r="P132" s="153">
        <f t="shared" si="74"/>
        <v>300</v>
      </c>
      <c r="Q132" s="153">
        <f t="shared" si="74"/>
        <v>0</v>
      </c>
      <c r="R132" s="153">
        <f t="shared" si="74"/>
        <v>0</v>
      </c>
      <c r="S132" s="153">
        <f t="shared" si="74"/>
        <v>0</v>
      </c>
      <c r="T132" s="153">
        <f t="shared" si="74"/>
        <v>300</v>
      </c>
      <c r="U132" s="153">
        <f t="shared" si="74"/>
        <v>0</v>
      </c>
      <c r="V132" s="153">
        <f t="shared" ref="V132:AI132" si="75">V133+V134+V135+V136+V137+V139</f>
        <v>0</v>
      </c>
      <c r="W132" s="153">
        <f t="shared" si="75"/>
        <v>0</v>
      </c>
      <c r="X132" s="153">
        <f t="shared" si="75"/>
        <v>0</v>
      </c>
      <c r="Y132" s="153">
        <f t="shared" si="75"/>
        <v>0</v>
      </c>
      <c r="Z132" s="153">
        <f t="shared" si="75"/>
        <v>0</v>
      </c>
      <c r="AA132" s="153">
        <f t="shared" si="75"/>
        <v>0</v>
      </c>
      <c r="AB132" s="153">
        <f t="shared" si="75"/>
        <v>0</v>
      </c>
      <c r="AC132" s="153">
        <f t="shared" si="75"/>
        <v>0</v>
      </c>
      <c r="AD132" s="153">
        <f t="shared" si="75"/>
        <v>0</v>
      </c>
      <c r="AE132" s="153">
        <f t="shared" si="75"/>
        <v>0</v>
      </c>
      <c r="AF132" s="153">
        <f t="shared" si="75"/>
        <v>0</v>
      </c>
      <c r="AG132" s="153">
        <f t="shared" si="75"/>
        <v>0</v>
      </c>
      <c r="AH132" s="153">
        <f t="shared" si="75"/>
        <v>0</v>
      </c>
      <c r="AI132" s="191"/>
      <c r="AJ132" s="191"/>
      <c r="AK132" s="191"/>
      <c r="AL132" s="191"/>
      <c r="AM132" s="191"/>
      <c r="AN132" s="191"/>
      <c r="AO132" s="191"/>
      <c r="AP132" s="191"/>
      <c r="AQ132" s="191"/>
    </row>
    <row r="133" s="120" customFormat="1" ht="30" customHeight="1" spans="1:43">
      <c r="A133" s="134" t="s">
        <v>55</v>
      </c>
      <c r="B133" s="133" t="s">
        <v>556</v>
      </c>
      <c r="C133" s="133"/>
      <c r="D133" s="133"/>
      <c r="E133" s="133"/>
      <c r="F133" s="133"/>
      <c r="G133" s="133"/>
      <c r="H133" s="133"/>
      <c r="I133" s="133"/>
      <c r="J133" s="133"/>
      <c r="K133" s="191"/>
      <c r="L133" s="191"/>
      <c r="M133" s="191"/>
      <c r="N133" s="191"/>
      <c r="O133" s="191"/>
      <c r="P133" s="153"/>
      <c r="Q133" s="153"/>
      <c r="R133" s="153"/>
      <c r="S133" s="153"/>
      <c r="T133" s="153"/>
      <c r="U133" s="153"/>
      <c r="V133" s="153"/>
      <c r="W133" s="153"/>
      <c r="X133" s="153"/>
      <c r="Y133" s="153"/>
      <c r="Z133" s="153"/>
      <c r="AA133" s="153"/>
      <c r="AB133" s="153"/>
      <c r="AC133" s="153"/>
      <c r="AD133" s="153"/>
      <c r="AE133" s="153"/>
      <c r="AF133" s="153"/>
      <c r="AG133" s="153"/>
      <c r="AH133" s="153"/>
      <c r="AI133" s="191"/>
      <c r="AJ133" s="191"/>
      <c r="AK133" s="191"/>
      <c r="AL133" s="191"/>
      <c r="AM133" s="191"/>
      <c r="AN133" s="191"/>
      <c r="AO133" s="191"/>
      <c r="AP133" s="191"/>
      <c r="AQ133" s="191"/>
    </row>
    <row r="134" s="120" customFormat="1" ht="30" customHeight="1" spans="1:43">
      <c r="A134" s="134" t="s">
        <v>55</v>
      </c>
      <c r="B134" s="133" t="s">
        <v>557</v>
      </c>
      <c r="C134" s="133"/>
      <c r="D134" s="133"/>
      <c r="E134" s="133"/>
      <c r="F134" s="133"/>
      <c r="G134" s="133"/>
      <c r="H134" s="133"/>
      <c r="I134" s="133"/>
      <c r="J134" s="133"/>
      <c r="K134" s="191"/>
      <c r="L134" s="191"/>
      <c r="M134" s="191"/>
      <c r="N134" s="191"/>
      <c r="O134" s="191"/>
      <c r="P134" s="153"/>
      <c r="Q134" s="153"/>
      <c r="R134" s="153"/>
      <c r="S134" s="153"/>
      <c r="T134" s="153"/>
      <c r="U134" s="153"/>
      <c r="V134" s="153"/>
      <c r="W134" s="153"/>
      <c r="X134" s="153"/>
      <c r="Y134" s="153"/>
      <c r="Z134" s="153"/>
      <c r="AA134" s="153"/>
      <c r="AB134" s="153"/>
      <c r="AC134" s="153"/>
      <c r="AD134" s="153"/>
      <c r="AE134" s="153"/>
      <c r="AF134" s="153"/>
      <c r="AG134" s="153"/>
      <c r="AH134" s="153"/>
      <c r="AI134" s="191"/>
      <c r="AJ134" s="191"/>
      <c r="AK134" s="191"/>
      <c r="AL134" s="191"/>
      <c r="AM134" s="191"/>
      <c r="AN134" s="191"/>
      <c r="AO134" s="191"/>
      <c r="AP134" s="191"/>
      <c r="AQ134" s="191"/>
    </row>
    <row r="135" s="120" customFormat="1" ht="30" customHeight="1" spans="1:43">
      <c r="A135" s="134" t="s">
        <v>55</v>
      </c>
      <c r="B135" s="133" t="s">
        <v>558</v>
      </c>
      <c r="C135" s="133"/>
      <c r="D135" s="133"/>
      <c r="E135" s="133"/>
      <c r="F135" s="133"/>
      <c r="G135" s="133"/>
      <c r="H135" s="133"/>
      <c r="I135" s="133"/>
      <c r="J135" s="133"/>
      <c r="K135" s="191"/>
      <c r="L135" s="191"/>
      <c r="M135" s="191"/>
      <c r="N135" s="191"/>
      <c r="O135" s="191"/>
      <c r="P135" s="153"/>
      <c r="Q135" s="153"/>
      <c r="R135" s="153"/>
      <c r="S135" s="153"/>
      <c r="T135" s="153"/>
      <c r="U135" s="153"/>
      <c r="V135" s="153"/>
      <c r="W135" s="153"/>
      <c r="X135" s="153"/>
      <c r="Y135" s="153"/>
      <c r="Z135" s="153"/>
      <c r="AA135" s="153"/>
      <c r="AB135" s="153"/>
      <c r="AC135" s="153"/>
      <c r="AD135" s="153"/>
      <c r="AE135" s="153"/>
      <c r="AF135" s="153"/>
      <c r="AG135" s="153"/>
      <c r="AH135" s="153"/>
      <c r="AI135" s="191"/>
      <c r="AJ135" s="191"/>
      <c r="AK135" s="191"/>
      <c r="AL135" s="191"/>
      <c r="AM135" s="191"/>
      <c r="AN135" s="191"/>
      <c r="AO135" s="191"/>
      <c r="AP135" s="191"/>
      <c r="AQ135" s="191"/>
    </row>
    <row r="136" s="120" customFormat="1" ht="30" customHeight="1" spans="1:43">
      <c r="A136" s="134" t="s">
        <v>55</v>
      </c>
      <c r="B136" s="133" t="s">
        <v>559</v>
      </c>
      <c r="C136" s="133"/>
      <c r="D136" s="133"/>
      <c r="E136" s="133"/>
      <c r="F136" s="133"/>
      <c r="G136" s="133"/>
      <c r="H136" s="133"/>
      <c r="I136" s="133"/>
      <c r="J136" s="133"/>
      <c r="K136" s="191"/>
      <c r="L136" s="191"/>
      <c r="M136" s="191"/>
      <c r="N136" s="191"/>
      <c r="O136" s="191"/>
      <c r="P136" s="153"/>
      <c r="Q136" s="153"/>
      <c r="R136" s="153"/>
      <c r="S136" s="153"/>
      <c r="T136" s="153"/>
      <c r="U136" s="153"/>
      <c r="V136" s="153"/>
      <c r="W136" s="153"/>
      <c r="X136" s="153"/>
      <c r="Y136" s="153"/>
      <c r="Z136" s="153"/>
      <c r="AA136" s="153"/>
      <c r="AB136" s="153"/>
      <c r="AC136" s="153"/>
      <c r="AD136" s="153"/>
      <c r="AE136" s="153"/>
      <c r="AF136" s="153"/>
      <c r="AG136" s="153"/>
      <c r="AH136" s="153"/>
      <c r="AI136" s="191"/>
      <c r="AJ136" s="191"/>
      <c r="AK136" s="191"/>
      <c r="AL136" s="191"/>
      <c r="AM136" s="191"/>
      <c r="AN136" s="191"/>
      <c r="AO136" s="191"/>
      <c r="AP136" s="191"/>
      <c r="AQ136" s="191"/>
    </row>
    <row r="137" s="120" customFormat="1" ht="30" customHeight="1" spans="1:43">
      <c r="A137" s="134" t="s">
        <v>55</v>
      </c>
      <c r="B137" s="133" t="s">
        <v>560</v>
      </c>
      <c r="C137" s="133"/>
      <c r="D137" s="133"/>
      <c r="E137" s="133"/>
      <c r="F137" s="133"/>
      <c r="G137" s="133"/>
      <c r="H137" s="133"/>
      <c r="I137" s="133"/>
      <c r="J137" s="133"/>
      <c r="K137" s="191">
        <f t="shared" ref="K137:U137" si="76">SUM(K138)</f>
        <v>20000</v>
      </c>
      <c r="L137" s="191">
        <f t="shared" si="76"/>
        <v>1626</v>
      </c>
      <c r="M137" s="191">
        <f t="shared" si="76"/>
        <v>6016</v>
      </c>
      <c r="N137" s="191">
        <f t="shared" si="76"/>
        <v>300</v>
      </c>
      <c r="O137" s="191">
        <f t="shared" si="76"/>
        <v>300</v>
      </c>
      <c r="P137" s="153">
        <f t="shared" si="76"/>
        <v>300</v>
      </c>
      <c r="Q137" s="153">
        <f t="shared" si="76"/>
        <v>0</v>
      </c>
      <c r="R137" s="153">
        <f t="shared" si="76"/>
        <v>0</v>
      </c>
      <c r="S137" s="153">
        <f t="shared" si="76"/>
        <v>0</v>
      </c>
      <c r="T137" s="153">
        <f t="shared" si="76"/>
        <v>300</v>
      </c>
      <c r="U137" s="153">
        <f t="shared" si="76"/>
        <v>0</v>
      </c>
      <c r="V137" s="153">
        <f t="shared" ref="V137:AI137" si="77">SUM(V138)</f>
        <v>0</v>
      </c>
      <c r="W137" s="153">
        <f t="shared" si="77"/>
        <v>0</v>
      </c>
      <c r="X137" s="153">
        <f t="shared" si="77"/>
        <v>0</v>
      </c>
      <c r="Y137" s="153">
        <f t="shared" si="77"/>
        <v>0</v>
      </c>
      <c r="Z137" s="153">
        <f t="shared" si="77"/>
        <v>0</v>
      </c>
      <c r="AA137" s="153">
        <f t="shared" si="77"/>
        <v>0</v>
      </c>
      <c r="AB137" s="153">
        <f t="shared" si="77"/>
        <v>0</v>
      </c>
      <c r="AC137" s="153">
        <f t="shared" si="77"/>
        <v>0</v>
      </c>
      <c r="AD137" s="153">
        <f t="shared" si="77"/>
        <v>0</v>
      </c>
      <c r="AE137" s="153">
        <f t="shared" si="77"/>
        <v>0</v>
      </c>
      <c r="AF137" s="153">
        <f t="shared" si="77"/>
        <v>0</v>
      </c>
      <c r="AG137" s="153">
        <f t="shared" si="77"/>
        <v>0</v>
      </c>
      <c r="AH137" s="153">
        <f t="shared" si="77"/>
        <v>0</v>
      </c>
      <c r="AI137" s="191"/>
      <c r="AJ137" s="191"/>
      <c r="AK137" s="191"/>
      <c r="AL137" s="191"/>
      <c r="AM137" s="191"/>
      <c r="AN137" s="191"/>
      <c r="AO137" s="191"/>
      <c r="AP137" s="191"/>
      <c r="AQ137" s="191"/>
    </row>
    <row r="138" s="117" customFormat="1" ht="213" customHeight="1" spans="1:43">
      <c r="A138" s="135">
        <f>SUBTOTAL(103,$D$10:D138)</f>
        <v>57</v>
      </c>
      <c r="B138" s="135" t="s">
        <v>561</v>
      </c>
      <c r="C138" s="135" t="s">
        <v>58</v>
      </c>
      <c r="D138" s="135" t="s">
        <v>562</v>
      </c>
      <c r="E138" s="135" t="s">
        <v>563</v>
      </c>
      <c r="F138" s="135" t="s">
        <v>564</v>
      </c>
      <c r="G138" s="135" t="s">
        <v>62</v>
      </c>
      <c r="H138" s="135" t="s">
        <v>565</v>
      </c>
      <c r="I138" s="135" t="s">
        <v>77</v>
      </c>
      <c r="J138" s="137" t="s">
        <v>566</v>
      </c>
      <c r="K138" s="138">
        <v>20000</v>
      </c>
      <c r="L138" s="144">
        <v>1626</v>
      </c>
      <c r="M138" s="144">
        <v>6016</v>
      </c>
      <c r="N138" s="144">
        <v>300</v>
      </c>
      <c r="O138" s="144">
        <f>Q138+R138+T138+U138+V138+W138+Y138+AA138+AB138+AD138+AE138</f>
        <v>300</v>
      </c>
      <c r="P138" s="138">
        <f>Q138+R138+S138+T138+U138+V138+W138+X138+Y138+Z138</f>
        <v>300</v>
      </c>
      <c r="Q138" s="138"/>
      <c r="R138" s="138"/>
      <c r="S138" s="138"/>
      <c r="T138" s="144">
        <v>300</v>
      </c>
      <c r="U138" s="144"/>
      <c r="V138" s="138"/>
      <c r="W138" s="138"/>
      <c r="X138" s="138"/>
      <c r="Y138" s="138"/>
      <c r="Z138" s="138"/>
      <c r="AA138" s="138"/>
      <c r="AB138" s="138"/>
      <c r="AC138" s="138"/>
      <c r="AD138" s="138"/>
      <c r="AE138" s="138"/>
      <c r="AF138" s="144"/>
      <c r="AG138" s="138"/>
      <c r="AH138" s="138"/>
      <c r="AI138" s="138" t="s">
        <v>99</v>
      </c>
      <c r="AJ138" s="138" t="s">
        <v>100</v>
      </c>
      <c r="AK138" s="138" t="s">
        <v>259</v>
      </c>
      <c r="AL138" s="138" t="s">
        <v>260</v>
      </c>
      <c r="AM138" s="184" t="s">
        <v>567</v>
      </c>
      <c r="AN138" s="184" t="s">
        <v>568</v>
      </c>
      <c r="AO138" s="138" t="s">
        <v>135</v>
      </c>
      <c r="AP138" s="138" t="s">
        <v>136</v>
      </c>
      <c r="AQ138" s="139"/>
    </row>
    <row r="139" s="120" customFormat="1" ht="30" customHeight="1" spans="1:43">
      <c r="A139" s="134" t="s">
        <v>55</v>
      </c>
      <c r="B139" s="133" t="s">
        <v>569</v>
      </c>
      <c r="C139" s="133"/>
      <c r="D139" s="133"/>
      <c r="E139" s="133"/>
      <c r="F139" s="133"/>
      <c r="G139" s="133"/>
      <c r="H139" s="133"/>
      <c r="I139" s="133"/>
      <c r="J139" s="133"/>
      <c r="K139" s="191"/>
      <c r="L139" s="191"/>
      <c r="M139" s="191"/>
      <c r="N139" s="191"/>
      <c r="O139" s="191"/>
      <c r="P139" s="153"/>
      <c r="Q139" s="153"/>
      <c r="R139" s="153"/>
      <c r="S139" s="153"/>
      <c r="T139" s="153"/>
      <c r="U139" s="153"/>
      <c r="V139" s="153"/>
      <c r="W139" s="153"/>
      <c r="X139" s="153"/>
      <c r="Y139" s="153"/>
      <c r="Z139" s="153"/>
      <c r="AA139" s="153"/>
      <c r="AB139" s="153"/>
      <c r="AC139" s="153"/>
      <c r="AD139" s="153"/>
      <c r="AE139" s="153"/>
      <c r="AF139" s="153"/>
      <c r="AG139" s="153"/>
      <c r="AH139" s="153"/>
      <c r="AI139" s="191"/>
      <c r="AJ139" s="191"/>
      <c r="AK139" s="191"/>
      <c r="AL139" s="191"/>
      <c r="AM139" s="191"/>
      <c r="AN139" s="191"/>
      <c r="AO139" s="191"/>
      <c r="AP139" s="191"/>
      <c r="AQ139" s="191"/>
    </row>
    <row r="140" s="120" customFormat="1" ht="30" customHeight="1" spans="1:43">
      <c r="A140" s="132" t="s">
        <v>51</v>
      </c>
      <c r="B140" s="133" t="s">
        <v>570</v>
      </c>
      <c r="C140" s="133"/>
      <c r="D140" s="133"/>
      <c r="E140" s="133"/>
      <c r="F140" s="133"/>
      <c r="G140" s="133"/>
      <c r="H140" s="133"/>
      <c r="I140" s="133"/>
      <c r="J140" s="133"/>
      <c r="K140" s="191"/>
      <c r="L140" s="191"/>
      <c r="M140" s="191"/>
      <c r="N140" s="191">
        <f t="shared" ref="N140:U140" si="78">N141+N143+N146</f>
        <v>1116.6</v>
      </c>
      <c r="O140" s="191">
        <f t="shared" si="78"/>
        <v>1116.6</v>
      </c>
      <c r="P140" s="153">
        <f t="shared" si="78"/>
        <v>1116.6</v>
      </c>
      <c r="Q140" s="153">
        <f t="shared" si="78"/>
        <v>1116.6</v>
      </c>
      <c r="R140" s="153">
        <f t="shared" si="78"/>
        <v>0</v>
      </c>
      <c r="S140" s="153">
        <f t="shared" si="78"/>
        <v>0</v>
      </c>
      <c r="T140" s="153">
        <f t="shared" si="78"/>
        <v>0</v>
      </c>
      <c r="U140" s="153">
        <f t="shared" si="78"/>
        <v>0</v>
      </c>
      <c r="V140" s="153">
        <f t="shared" ref="V140:AI140" si="79">V141+V143+V146</f>
        <v>0</v>
      </c>
      <c r="W140" s="153">
        <f t="shared" si="79"/>
        <v>0</v>
      </c>
      <c r="X140" s="153">
        <f t="shared" si="79"/>
        <v>0</v>
      </c>
      <c r="Y140" s="153">
        <f t="shared" si="79"/>
        <v>0</v>
      </c>
      <c r="Z140" s="153">
        <f t="shared" si="79"/>
        <v>0</v>
      </c>
      <c r="AA140" s="153">
        <f t="shared" si="79"/>
        <v>0</v>
      </c>
      <c r="AB140" s="153">
        <f t="shared" si="79"/>
        <v>0</v>
      </c>
      <c r="AC140" s="153">
        <f t="shared" si="79"/>
        <v>0</v>
      </c>
      <c r="AD140" s="153">
        <f t="shared" si="79"/>
        <v>0</v>
      </c>
      <c r="AE140" s="153">
        <f t="shared" si="79"/>
        <v>0</v>
      </c>
      <c r="AF140" s="153">
        <f t="shared" si="79"/>
        <v>0</v>
      </c>
      <c r="AG140" s="153">
        <f t="shared" si="79"/>
        <v>0</v>
      </c>
      <c r="AH140" s="153">
        <f t="shared" si="79"/>
        <v>0</v>
      </c>
      <c r="AI140" s="191"/>
      <c r="AJ140" s="191"/>
      <c r="AK140" s="191"/>
      <c r="AL140" s="191"/>
      <c r="AM140" s="191"/>
      <c r="AN140" s="191"/>
      <c r="AO140" s="191"/>
      <c r="AP140" s="191"/>
      <c r="AQ140" s="191"/>
    </row>
    <row r="141" s="120" customFormat="1" ht="30" customHeight="1" spans="1:43">
      <c r="A141" s="188" t="s">
        <v>53</v>
      </c>
      <c r="B141" s="133" t="s">
        <v>571</v>
      </c>
      <c r="C141" s="133"/>
      <c r="D141" s="133"/>
      <c r="E141" s="133"/>
      <c r="F141" s="133"/>
      <c r="G141" s="133"/>
      <c r="H141" s="133"/>
      <c r="I141" s="133"/>
      <c r="J141" s="133"/>
      <c r="K141" s="191"/>
      <c r="L141" s="191"/>
      <c r="M141" s="191"/>
      <c r="N141" s="191">
        <f t="shared" ref="N141:U141" si="80">N142</f>
        <v>0</v>
      </c>
      <c r="O141" s="191">
        <f t="shared" si="80"/>
        <v>0</v>
      </c>
      <c r="P141" s="153">
        <f t="shared" si="80"/>
        <v>0</v>
      </c>
      <c r="Q141" s="153">
        <f t="shared" si="80"/>
        <v>0</v>
      </c>
      <c r="R141" s="153">
        <f t="shared" si="80"/>
        <v>0</v>
      </c>
      <c r="S141" s="153">
        <f t="shared" si="80"/>
        <v>0</v>
      </c>
      <c r="T141" s="153">
        <f t="shared" si="80"/>
        <v>0</v>
      </c>
      <c r="U141" s="153">
        <f t="shared" si="80"/>
        <v>0</v>
      </c>
      <c r="V141" s="153">
        <f t="shared" ref="V141:AI141" si="81">V142</f>
        <v>0</v>
      </c>
      <c r="W141" s="153">
        <f t="shared" si="81"/>
        <v>0</v>
      </c>
      <c r="X141" s="153">
        <f t="shared" si="81"/>
        <v>0</v>
      </c>
      <c r="Y141" s="153">
        <f t="shared" si="81"/>
        <v>0</v>
      </c>
      <c r="Z141" s="153">
        <f t="shared" si="81"/>
        <v>0</v>
      </c>
      <c r="AA141" s="153">
        <f t="shared" si="81"/>
        <v>0</v>
      </c>
      <c r="AB141" s="153">
        <f t="shared" si="81"/>
        <v>0</v>
      </c>
      <c r="AC141" s="153">
        <f t="shared" si="81"/>
        <v>0</v>
      </c>
      <c r="AD141" s="153">
        <f t="shared" si="81"/>
        <v>0</v>
      </c>
      <c r="AE141" s="153">
        <f t="shared" si="81"/>
        <v>0</v>
      </c>
      <c r="AF141" s="153">
        <f t="shared" si="81"/>
        <v>0</v>
      </c>
      <c r="AG141" s="153">
        <f t="shared" si="81"/>
        <v>0</v>
      </c>
      <c r="AH141" s="153">
        <f t="shared" si="81"/>
        <v>0</v>
      </c>
      <c r="AI141" s="191"/>
      <c r="AJ141" s="191"/>
      <c r="AK141" s="191"/>
      <c r="AL141" s="191"/>
      <c r="AM141" s="191"/>
      <c r="AN141" s="191"/>
      <c r="AO141" s="191"/>
      <c r="AP141" s="191"/>
      <c r="AQ141" s="191"/>
    </row>
    <row r="142" s="120" customFormat="1" ht="30" customHeight="1" spans="1:43">
      <c r="A142" s="134" t="s">
        <v>55</v>
      </c>
      <c r="B142" s="133" t="s">
        <v>572</v>
      </c>
      <c r="C142" s="133"/>
      <c r="D142" s="133"/>
      <c r="E142" s="133"/>
      <c r="F142" s="133"/>
      <c r="G142" s="133"/>
      <c r="H142" s="133"/>
      <c r="I142" s="133"/>
      <c r="J142" s="133"/>
      <c r="K142" s="191"/>
      <c r="L142" s="191"/>
      <c r="M142" s="191"/>
      <c r="N142" s="191"/>
      <c r="O142" s="191"/>
      <c r="P142" s="153"/>
      <c r="Q142" s="153"/>
      <c r="R142" s="153"/>
      <c r="S142" s="153"/>
      <c r="T142" s="153"/>
      <c r="U142" s="153"/>
      <c r="V142" s="153"/>
      <c r="W142" s="153"/>
      <c r="X142" s="153"/>
      <c r="Y142" s="153"/>
      <c r="Z142" s="153"/>
      <c r="AA142" s="153"/>
      <c r="AB142" s="153"/>
      <c r="AC142" s="153"/>
      <c r="AD142" s="153"/>
      <c r="AE142" s="153"/>
      <c r="AF142" s="153"/>
      <c r="AG142" s="153"/>
      <c r="AH142" s="153"/>
      <c r="AI142" s="191"/>
      <c r="AJ142" s="191"/>
      <c r="AK142" s="191"/>
      <c r="AL142" s="191"/>
      <c r="AM142" s="191"/>
      <c r="AN142" s="191"/>
      <c r="AO142" s="191"/>
      <c r="AP142" s="191"/>
      <c r="AQ142" s="191"/>
    </row>
    <row r="143" s="120" customFormat="1" ht="30" customHeight="1" spans="1:43">
      <c r="A143" s="188" t="s">
        <v>53</v>
      </c>
      <c r="B143" s="133" t="s">
        <v>573</v>
      </c>
      <c r="C143" s="133"/>
      <c r="D143" s="133"/>
      <c r="E143" s="133"/>
      <c r="F143" s="133"/>
      <c r="G143" s="133"/>
      <c r="H143" s="133"/>
      <c r="I143" s="133"/>
      <c r="J143" s="133"/>
      <c r="K143" s="191"/>
      <c r="L143" s="191"/>
      <c r="M143" s="191"/>
      <c r="N143" s="191">
        <f t="shared" ref="N143:U143" si="82">N144</f>
        <v>1116.6</v>
      </c>
      <c r="O143" s="191">
        <f t="shared" si="82"/>
        <v>1116.6</v>
      </c>
      <c r="P143" s="153">
        <f t="shared" si="82"/>
        <v>1116.6</v>
      </c>
      <c r="Q143" s="153">
        <f t="shared" si="82"/>
        <v>1116.6</v>
      </c>
      <c r="R143" s="153">
        <f t="shared" si="82"/>
        <v>0</v>
      </c>
      <c r="S143" s="153">
        <f t="shared" si="82"/>
        <v>0</v>
      </c>
      <c r="T143" s="153">
        <f t="shared" si="82"/>
        <v>0</v>
      </c>
      <c r="U143" s="153">
        <f t="shared" si="82"/>
        <v>0</v>
      </c>
      <c r="V143" s="153">
        <f t="shared" ref="V143:AI143" si="83">V144</f>
        <v>0</v>
      </c>
      <c r="W143" s="153">
        <f t="shared" si="83"/>
        <v>0</v>
      </c>
      <c r="X143" s="153">
        <f t="shared" si="83"/>
        <v>0</v>
      </c>
      <c r="Y143" s="153">
        <f t="shared" si="83"/>
        <v>0</v>
      </c>
      <c r="Z143" s="153">
        <f t="shared" si="83"/>
        <v>0</v>
      </c>
      <c r="AA143" s="153">
        <f t="shared" si="83"/>
        <v>0</v>
      </c>
      <c r="AB143" s="153">
        <f t="shared" si="83"/>
        <v>0</v>
      </c>
      <c r="AC143" s="153">
        <f t="shared" si="83"/>
        <v>0</v>
      </c>
      <c r="AD143" s="153">
        <f t="shared" si="83"/>
        <v>0</v>
      </c>
      <c r="AE143" s="153">
        <f t="shared" si="83"/>
        <v>0</v>
      </c>
      <c r="AF143" s="153">
        <f t="shared" si="83"/>
        <v>0</v>
      </c>
      <c r="AG143" s="153">
        <f t="shared" si="83"/>
        <v>0</v>
      </c>
      <c r="AH143" s="153">
        <f t="shared" si="83"/>
        <v>0</v>
      </c>
      <c r="AI143" s="191"/>
      <c r="AJ143" s="191"/>
      <c r="AK143" s="191"/>
      <c r="AL143" s="191"/>
      <c r="AM143" s="191"/>
      <c r="AN143" s="191"/>
      <c r="AO143" s="191"/>
      <c r="AP143" s="191"/>
      <c r="AQ143" s="191"/>
    </row>
    <row r="144" s="120" customFormat="1" ht="30" customHeight="1" spans="1:43">
      <c r="A144" s="134" t="s">
        <v>55</v>
      </c>
      <c r="B144" s="133" t="s">
        <v>574</v>
      </c>
      <c r="C144" s="133"/>
      <c r="D144" s="133"/>
      <c r="E144" s="133"/>
      <c r="F144" s="133"/>
      <c r="G144" s="133"/>
      <c r="H144" s="133"/>
      <c r="I144" s="133"/>
      <c r="J144" s="133"/>
      <c r="K144" s="191">
        <f t="shared" ref="K144:U144" si="84">SUM(K145)</f>
        <v>3722</v>
      </c>
      <c r="L144" s="191">
        <f t="shared" si="84"/>
        <v>3453</v>
      </c>
      <c r="M144" s="191">
        <f t="shared" si="84"/>
        <v>3722</v>
      </c>
      <c r="N144" s="191">
        <f t="shared" si="84"/>
        <v>1116.6</v>
      </c>
      <c r="O144" s="191">
        <f t="shared" si="84"/>
        <v>1116.6</v>
      </c>
      <c r="P144" s="153">
        <f t="shared" si="84"/>
        <v>1116.6</v>
      </c>
      <c r="Q144" s="153">
        <f t="shared" si="84"/>
        <v>1116.6</v>
      </c>
      <c r="R144" s="153">
        <f t="shared" si="84"/>
        <v>0</v>
      </c>
      <c r="S144" s="153">
        <f t="shared" si="84"/>
        <v>0</v>
      </c>
      <c r="T144" s="153">
        <f t="shared" si="84"/>
        <v>0</v>
      </c>
      <c r="U144" s="153">
        <f t="shared" si="84"/>
        <v>0</v>
      </c>
      <c r="V144" s="153">
        <f t="shared" ref="V144:AI144" si="85">SUM(V145)</f>
        <v>0</v>
      </c>
      <c r="W144" s="153">
        <f t="shared" si="85"/>
        <v>0</v>
      </c>
      <c r="X144" s="153">
        <f t="shared" si="85"/>
        <v>0</v>
      </c>
      <c r="Y144" s="153">
        <f t="shared" si="85"/>
        <v>0</v>
      </c>
      <c r="Z144" s="153">
        <f t="shared" si="85"/>
        <v>0</v>
      </c>
      <c r="AA144" s="153">
        <f t="shared" si="85"/>
        <v>0</v>
      </c>
      <c r="AB144" s="153">
        <f t="shared" si="85"/>
        <v>0</v>
      </c>
      <c r="AC144" s="153">
        <f t="shared" si="85"/>
        <v>0</v>
      </c>
      <c r="AD144" s="153">
        <f t="shared" si="85"/>
        <v>0</v>
      </c>
      <c r="AE144" s="153">
        <f t="shared" si="85"/>
        <v>0</v>
      </c>
      <c r="AF144" s="153">
        <f t="shared" si="85"/>
        <v>0</v>
      </c>
      <c r="AG144" s="153">
        <f t="shared" si="85"/>
        <v>0</v>
      </c>
      <c r="AH144" s="153">
        <f t="shared" si="85"/>
        <v>0</v>
      </c>
      <c r="AI144" s="191"/>
      <c r="AJ144" s="191"/>
      <c r="AK144" s="191"/>
      <c r="AL144" s="191"/>
      <c r="AM144" s="191"/>
      <c r="AN144" s="191"/>
      <c r="AO144" s="191"/>
      <c r="AP144" s="191"/>
      <c r="AQ144" s="191"/>
    </row>
    <row r="145" s="109" customFormat="1" ht="177" customHeight="1" spans="1:43">
      <c r="A145" s="135">
        <f>SUBTOTAL(103,$D$10:D145)</f>
        <v>58</v>
      </c>
      <c r="B145" s="136" t="s">
        <v>575</v>
      </c>
      <c r="C145" s="136" t="s">
        <v>58</v>
      </c>
      <c r="D145" s="136" t="s">
        <v>576</v>
      </c>
      <c r="E145" s="136" t="s">
        <v>577</v>
      </c>
      <c r="F145" s="136" t="s">
        <v>578</v>
      </c>
      <c r="G145" s="135" t="s">
        <v>62</v>
      </c>
      <c r="H145" s="135" t="s">
        <v>387</v>
      </c>
      <c r="I145" s="136" t="s">
        <v>388</v>
      </c>
      <c r="J145" s="136" t="s">
        <v>579</v>
      </c>
      <c r="K145" s="138">
        <v>3722</v>
      </c>
      <c r="L145" s="138">
        <v>3453</v>
      </c>
      <c r="M145" s="138">
        <v>3722</v>
      </c>
      <c r="N145" s="144">
        <v>1116.6</v>
      </c>
      <c r="O145" s="144">
        <f>Q145+R145+T145+U145+V145+W145+Y145+AA145+AB145+AD145+AE145</f>
        <v>1116.6</v>
      </c>
      <c r="P145" s="138">
        <f>Q145+R145+S145+T145+U145+V145+W145+X145+Y145+Z145</f>
        <v>1116.6</v>
      </c>
      <c r="Q145" s="138">
        <v>1116.6</v>
      </c>
      <c r="R145" s="138"/>
      <c r="S145" s="138"/>
      <c r="T145" s="138"/>
      <c r="U145" s="138"/>
      <c r="V145" s="138"/>
      <c r="W145" s="138"/>
      <c r="X145" s="138"/>
      <c r="Y145" s="138"/>
      <c r="Z145" s="138"/>
      <c r="AA145" s="138"/>
      <c r="AB145" s="138"/>
      <c r="AC145" s="138"/>
      <c r="AD145" s="138"/>
      <c r="AE145" s="138"/>
      <c r="AF145" s="138"/>
      <c r="AG145" s="138"/>
      <c r="AH145" s="138"/>
      <c r="AI145" s="138" t="s">
        <v>580</v>
      </c>
      <c r="AJ145" s="144" t="s">
        <v>581</v>
      </c>
      <c r="AK145" s="138" t="s">
        <v>580</v>
      </c>
      <c r="AL145" s="144" t="s">
        <v>581</v>
      </c>
      <c r="AM145" s="157" t="s">
        <v>582</v>
      </c>
      <c r="AN145" s="162" t="s">
        <v>583</v>
      </c>
      <c r="AO145" s="138" t="s">
        <v>135</v>
      </c>
      <c r="AP145" s="138" t="s">
        <v>136</v>
      </c>
      <c r="AQ145" s="139"/>
    </row>
    <row r="146" s="120" customFormat="1" ht="30" customHeight="1" spans="1:43">
      <c r="A146" s="188" t="s">
        <v>53</v>
      </c>
      <c r="B146" s="133" t="s">
        <v>584</v>
      </c>
      <c r="C146" s="133"/>
      <c r="D146" s="133"/>
      <c r="E146" s="133"/>
      <c r="F146" s="133"/>
      <c r="G146" s="133"/>
      <c r="H146" s="133"/>
      <c r="I146" s="133"/>
      <c r="J146" s="133"/>
      <c r="K146" s="191"/>
      <c r="L146" s="191"/>
      <c r="M146" s="191"/>
      <c r="N146" s="191">
        <f t="shared" ref="N146:U146" si="86">N147</f>
        <v>0</v>
      </c>
      <c r="O146" s="191">
        <f t="shared" si="86"/>
        <v>0</v>
      </c>
      <c r="P146" s="153">
        <f t="shared" si="86"/>
        <v>0</v>
      </c>
      <c r="Q146" s="153">
        <f t="shared" si="86"/>
        <v>0</v>
      </c>
      <c r="R146" s="153">
        <f t="shared" si="86"/>
        <v>0</v>
      </c>
      <c r="S146" s="153">
        <f t="shared" si="86"/>
        <v>0</v>
      </c>
      <c r="T146" s="153">
        <f t="shared" si="86"/>
        <v>0</v>
      </c>
      <c r="U146" s="153">
        <f t="shared" si="86"/>
        <v>0</v>
      </c>
      <c r="V146" s="153">
        <f t="shared" ref="V146:AI146" si="87">V147</f>
        <v>0</v>
      </c>
      <c r="W146" s="153">
        <f t="shared" si="87"/>
        <v>0</v>
      </c>
      <c r="X146" s="153">
        <f t="shared" si="87"/>
        <v>0</v>
      </c>
      <c r="Y146" s="153">
        <f t="shared" si="87"/>
        <v>0</v>
      </c>
      <c r="Z146" s="153">
        <f t="shared" si="87"/>
        <v>0</v>
      </c>
      <c r="AA146" s="153">
        <f t="shared" si="87"/>
        <v>0</v>
      </c>
      <c r="AB146" s="153">
        <f t="shared" si="87"/>
        <v>0</v>
      </c>
      <c r="AC146" s="153">
        <f t="shared" si="87"/>
        <v>0</v>
      </c>
      <c r="AD146" s="153">
        <f t="shared" si="87"/>
        <v>0</v>
      </c>
      <c r="AE146" s="153">
        <f t="shared" si="87"/>
        <v>0</v>
      </c>
      <c r="AF146" s="153">
        <f t="shared" si="87"/>
        <v>0</v>
      </c>
      <c r="AG146" s="153">
        <f t="shared" si="87"/>
        <v>0</v>
      </c>
      <c r="AH146" s="153">
        <f t="shared" si="87"/>
        <v>0</v>
      </c>
      <c r="AI146" s="191"/>
      <c r="AJ146" s="191"/>
      <c r="AK146" s="191"/>
      <c r="AL146" s="191"/>
      <c r="AM146" s="191"/>
      <c r="AN146" s="191"/>
      <c r="AO146" s="191"/>
      <c r="AP146" s="191"/>
      <c r="AQ146" s="191"/>
    </row>
    <row r="147" s="120" customFormat="1" ht="30" customHeight="1" spans="1:43">
      <c r="A147" s="134" t="s">
        <v>55</v>
      </c>
      <c r="B147" s="133" t="s">
        <v>585</v>
      </c>
      <c r="C147" s="133"/>
      <c r="D147" s="133"/>
      <c r="E147" s="133"/>
      <c r="F147" s="133"/>
      <c r="G147" s="133"/>
      <c r="H147" s="133"/>
      <c r="I147" s="133"/>
      <c r="J147" s="133"/>
      <c r="K147" s="191"/>
      <c r="L147" s="191"/>
      <c r="M147" s="191"/>
      <c r="N147" s="191"/>
      <c r="O147" s="191"/>
      <c r="P147" s="153"/>
      <c r="Q147" s="153"/>
      <c r="R147" s="153"/>
      <c r="S147" s="153"/>
      <c r="T147" s="153"/>
      <c r="U147" s="153"/>
      <c r="V147" s="153"/>
      <c r="W147" s="153"/>
      <c r="X147" s="153"/>
      <c r="Y147" s="153"/>
      <c r="Z147" s="153"/>
      <c r="AA147" s="153"/>
      <c r="AB147" s="153"/>
      <c r="AC147" s="153"/>
      <c r="AD147" s="153"/>
      <c r="AE147" s="153"/>
      <c r="AF147" s="153"/>
      <c r="AG147" s="153"/>
      <c r="AH147" s="153"/>
      <c r="AI147" s="191"/>
      <c r="AJ147" s="191"/>
      <c r="AK147" s="191"/>
      <c r="AL147" s="191"/>
      <c r="AM147" s="191"/>
      <c r="AN147" s="191"/>
      <c r="AO147" s="191"/>
      <c r="AP147" s="191"/>
      <c r="AQ147" s="191"/>
    </row>
    <row r="148" s="120" customFormat="1" ht="30" customHeight="1" spans="1:43">
      <c r="A148" s="132" t="s">
        <v>51</v>
      </c>
      <c r="B148" s="133" t="s">
        <v>586</v>
      </c>
      <c r="C148" s="133"/>
      <c r="D148" s="133"/>
      <c r="E148" s="133"/>
      <c r="F148" s="133"/>
      <c r="G148" s="133"/>
      <c r="H148" s="133"/>
      <c r="I148" s="133"/>
      <c r="J148" s="133"/>
      <c r="K148" s="191"/>
      <c r="L148" s="191"/>
      <c r="M148" s="191"/>
      <c r="N148" s="191">
        <f t="shared" ref="N148:U148" si="88">N149</f>
        <v>0</v>
      </c>
      <c r="O148" s="191">
        <f t="shared" si="88"/>
        <v>0</v>
      </c>
      <c r="P148" s="153">
        <f t="shared" si="88"/>
        <v>0</v>
      </c>
      <c r="Q148" s="153">
        <f t="shared" si="88"/>
        <v>0</v>
      </c>
      <c r="R148" s="153">
        <f t="shared" si="88"/>
        <v>0</v>
      </c>
      <c r="S148" s="153">
        <f t="shared" si="88"/>
        <v>0</v>
      </c>
      <c r="T148" s="153">
        <f t="shared" si="88"/>
        <v>0</v>
      </c>
      <c r="U148" s="153">
        <f t="shared" si="88"/>
        <v>0</v>
      </c>
      <c r="V148" s="153">
        <f t="shared" ref="V148:AI148" si="89">V149</f>
        <v>0</v>
      </c>
      <c r="W148" s="153">
        <f t="shared" si="89"/>
        <v>0</v>
      </c>
      <c r="X148" s="153">
        <f t="shared" si="89"/>
        <v>0</v>
      </c>
      <c r="Y148" s="153">
        <f t="shared" si="89"/>
        <v>0</v>
      </c>
      <c r="Z148" s="153">
        <f t="shared" si="89"/>
        <v>0</v>
      </c>
      <c r="AA148" s="153">
        <f t="shared" si="89"/>
        <v>0</v>
      </c>
      <c r="AB148" s="153">
        <f t="shared" si="89"/>
        <v>0</v>
      </c>
      <c r="AC148" s="153">
        <f t="shared" si="89"/>
        <v>0</v>
      </c>
      <c r="AD148" s="153">
        <f t="shared" si="89"/>
        <v>0</v>
      </c>
      <c r="AE148" s="153">
        <f t="shared" si="89"/>
        <v>0</v>
      </c>
      <c r="AF148" s="153">
        <f t="shared" si="89"/>
        <v>0</v>
      </c>
      <c r="AG148" s="153">
        <f t="shared" si="89"/>
        <v>0</v>
      </c>
      <c r="AH148" s="153">
        <f t="shared" si="89"/>
        <v>0</v>
      </c>
      <c r="AI148" s="191"/>
      <c r="AJ148" s="191"/>
      <c r="AK148" s="191"/>
      <c r="AL148" s="191"/>
      <c r="AM148" s="191"/>
      <c r="AN148" s="191"/>
      <c r="AO148" s="191"/>
      <c r="AP148" s="191"/>
      <c r="AQ148" s="191"/>
    </row>
    <row r="149" s="120" customFormat="1" ht="30" customHeight="1" spans="1:43">
      <c r="A149" s="132" t="s">
        <v>53</v>
      </c>
      <c r="B149" s="133" t="s">
        <v>586</v>
      </c>
      <c r="C149" s="133"/>
      <c r="D149" s="133"/>
      <c r="E149" s="133"/>
      <c r="F149" s="133"/>
      <c r="G149" s="133"/>
      <c r="H149" s="133"/>
      <c r="I149" s="133"/>
      <c r="J149" s="133"/>
      <c r="K149" s="191"/>
      <c r="L149" s="191"/>
      <c r="M149" s="191"/>
      <c r="N149" s="191">
        <f t="shared" ref="N149:U149" si="90">N150</f>
        <v>0</v>
      </c>
      <c r="O149" s="191">
        <f t="shared" si="90"/>
        <v>0</v>
      </c>
      <c r="P149" s="153">
        <f t="shared" si="90"/>
        <v>0</v>
      </c>
      <c r="Q149" s="153">
        <f t="shared" si="90"/>
        <v>0</v>
      </c>
      <c r="R149" s="153">
        <f t="shared" si="90"/>
        <v>0</v>
      </c>
      <c r="S149" s="153">
        <f t="shared" si="90"/>
        <v>0</v>
      </c>
      <c r="T149" s="153">
        <f t="shared" si="90"/>
        <v>0</v>
      </c>
      <c r="U149" s="153">
        <f t="shared" si="90"/>
        <v>0</v>
      </c>
      <c r="V149" s="153">
        <f t="shared" ref="V149:AI149" si="91">V150</f>
        <v>0</v>
      </c>
      <c r="W149" s="153">
        <f t="shared" si="91"/>
        <v>0</v>
      </c>
      <c r="X149" s="153">
        <f t="shared" si="91"/>
        <v>0</v>
      </c>
      <c r="Y149" s="153">
        <f t="shared" si="91"/>
        <v>0</v>
      </c>
      <c r="Z149" s="153">
        <f t="shared" si="91"/>
        <v>0</v>
      </c>
      <c r="AA149" s="153">
        <f t="shared" si="91"/>
        <v>0</v>
      </c>
      <c r="AB149" s="153">
        <f t="shared" si="91"/>
        <v>0</v>
      </c>
      <c r="AC149" s="153">
        <f t="shared" si="91"/>
        <v>0</v>
      </c>
      <c r="AD149" s="153">
        <f t="shared" si="91"/>
        <v>0</v>
      </c>
      <c r="AE149" s="153">
        <f t="shared" si="91"/>
        <v>0</v>
      </c>
      <c r="AF149" s="153">
        <f t="shared" si="91"/>
        <v>0</v>
      </c>
      <c r="AG149" s="153">
        <f t="shared" si="91"/>
        <v>0</v>
      </c>
      <c r="AH149" s="153">
        <f t="shared" si="91"/>
        <v>0</v>
      </c>
      <c r="AI149" s="191"/>
      <c r="AJ149" s="191"/>
      <c r="AK149" s="191"/>
      <c r="AL149" s="191"/>
      <c r="AM149" s="191"/>
      <c r="AN149" s="191"/>
      <c r="AO149" s="191"/>
      <c r="AP149" s="191"/>
      <c r="AQ149" s="191"/>
    </row>
    <row r="150" s="120" customFormat="1" ht="30" customHeight="1" spans="1:43">
      <c r="A150" s="132" t="s">
        <v>55</v>
      </c>
      <c r="B150" s="133" t="s">
        <v>586</v>
      </c>
      <c r="C150" s="133"/>
      <c r="D150" s="133"/>
      <c r="E150" s="133"/>
      <c r="F150" s="133"/>
      <c r="G150" s="133"/>
      <c r="H150" s="133"/>
      <c r="I150" s="133"/>
      <c r="J150" s="133"/>
      <c r="K150" s="191"/>
      <c r="L150" s="191"/>
      <c r="M150" s="191"/>
      <c r="N150" s="191"/>
      <c r="O150" s="191"/>
      <c r="P150" s="153"/>
      <c r="Q150" s="153"/>
      <c r="R150" s="153"/>
      <c r="S150" s="153"/>
      <c r="T150" s="153"/>
      <c r="U150" s="153"/>
      <c r="V150" s="153"/>
      <c r="W150" s="153"/>
      <c r="X150" s="153"/>
      <c r="Y150" s="153"/>
      <c r="Z150" s="153"/>
      <c r="AA150" s="153"/>
      <c r="AB150" s="153"/>
      <c r="AC150" s="153"/>
      <c r="AD150" s="153"/>
      <c r="AE150" s="153"/>
      <c r="AF150" s="153"/>
      <c r="AG150" s="153"/>
      <c r="AH150" s="153"/>
      <c r="AI150" s="191"/>
      <c r="AJ150" s="191"/>
      <c r="AK150" s="191"/>
      <c r="AL150" s="191"/>
      <c r="AM150" s="191"/>
      <c r="AN150" s="191"/>
      <c r="AO150" s="191"/>
      <c r="AP150" s="191"/>
      <c r="AQ150" s="191"/>
    </row>
    <row r="151" s="120" customFormat="1" ht="30" customHeight="1" spans="1:43">
      <c r="A151" s="132" t="s">
        <v>51</v>
      </c>
      <c r="B151" s="133" t="s">
        <v>587</v>
      </c>
      <c r="C151" s="133"/>
      <c r="D151" s="133"/>
      <c r="E151" s="133"/>
      <c r="F151" s="133"/>
      <c r="G151" s="133"/>
      <c r="H151" s="133"/>
      <c r="I151" s="133"/>
      <c r="J151" s="133"/>
      <c r="K151" s="191"/>
      <c r="L151" s="191"/>
      <c r="M151" s="191"/>
      <c r="N151" s="191">
        <f t="shared" ref="N151:U151" si="92">N152</f>
        <v>73.72</v>
      </c>
      <c r="O151" s="191">
        <f t="shared" si="92"/>
        <v>73.72</v>
      </c>
      <c r="P151" s="153">
        <f t="shared" si="92"/>
        <v>73.72</v>
      </c>
      <c r="Q151" s="153">
        <f t="shared" si="92"/>
        <v>0</v>
      </c>
      <c r="R151" s="153">
        <f t="shared" si="92"/>
        <v>0</v>
      </c>
      <c r="S151" s="153">
        <f t="shared" si="92"/>
        <v>0</v>
      </c>
      <c r="T151" s="153">
        <f t="shared" si="92"/>
        <v>0</v>
      </c>
      <c r="U151" s="153">
        <f t="shared" si="92"/>
        <v>0</v>
      </c>
      <c r="V151" s="153">
        <f t="shared" ref="V151:AI151" si="93">V152</f>
        <v>0</v>
      </c>
      <c r="W151" s="153">
        <f t="shared" si="93"/>
        <v>73.72</v>
      </c>
      <c r="X151" s="153">
        <f t="shared" si="93"/>
        <v>0</v>
      </c>
      <c r="Y151" s="153">
        <f t="shared" si="93"/>
        <v>0</v>
      </c>
      <c r="Z151" s="153">
        <f t="shared" si="93"/>
        <v>0</v>
      </c>
      <c r="AA151" s="153">
        <f t="shared" si="93"/>
        <v>0</v>
      </c>
      <c r="AB151" s="153">
        <f t="shared" si="93"/>
        <v>0</v>
      </c>
      <c r="AC151" s="153">
        <f t="shared" si="93"/>
        <v>0</v>
      </c>
      <c r="AD151" s="153">
        <f t="shared" si="93"/>
        <v>0</v>
      </c>
      <c r="AE151" s="153">
        <f t="shared" si="93"/>
        <v>0</v>
      </c>
      <c r="AF151" s="153">
        <f t="shared" si="93"/>
        <v>0</v>
      </c>
      <c r="AG151" s="153">
        <f t="shared" si="93"/>
        <v>0</v>
      </c>
      <c r="AH151" s="153">
        <f t="shared" si="93"/>
        <v>0</v>
      </c>
      <c r="AI151" s="191"/>
      <c r="AJ151" s="191"/>
      <c r="AK151" s="191"/>
      <c r="AL151" s="191"/>
      <c r="AM151" s="191"/>
      <c r="AN151" s="191"/>
      <c r="AO151" s="191"/>
      <c r="AP151" s="191"/>
      <c r="AQ151" s="191"/>
    </row>
    <row r="152" s="120" customFormat="1" ht="30" customHeight="1" spans="1:43">
      <c r="A152" s="132" t="s">
        <v>53</v>
      </c>
      <c r="B152" s="133" t="s">
        <v>587</v>
      </c>
      <c r="C152" s="133"/>
      <c r="D152" s="133"/>
      <c r="E152" s="133"/>
      <c r="F152" s="133"/>
      <c r="G152" s="133"/>
      <c r="H152" s="133"/>
      <c r="I152" s="133"/>
      <c r="J152" s="133"/>
      <c r="K152" s="191"/>
      <c r="L152" s="191"/>
      <c r="M152" s="191"/>
      <c r="N152" s="191">
        <f t="shared" ref="N152:U152" si="94">N153+N154+N156</f>
        <v>73.72</v>
      </c>
      <c r="O152" s="191">
        <f t="shared" si="94"/>
        <v>73.72</v>
      </c>
      <c r="P152" s="153">
        <f t="shared" si="94"/>
        <v>73.72</v>
      </c>
      <c r="Q152" s="153">
        <f t="shared" si="94"/>
        <v>0</v>
      </c>
      <c r="R152" s="153">
        <f t="shared" si="94"/>
        <v>0</v>
      </c>
      <c r="S152" s="153">
        <f t="shared" si="94"/>
        <v>0</v>
      </c>
      <c r="T152" s="153">
        <f t="shared" si="94"/>
        <v>0</v>
      </c>
      <c r="U152" s="153">
        <f t="shared" si="94"/>
        <v>0</v>
      </c>
      <c r="V152" s="153">
        <f t="shared" ref="V152:AI152" si="95">V153+V154+V156</f>
        <v>0</v>
      </c>
      <c r="W152" s="153">
        <f t="shared" si="95"/>
        <v>73.72</v>
      </c>
      <c r="X152" s="153">
        <f t="shared" si="95"/>
        <v>0</v>
      </c>
      <c r="Y152" s="153">
        <f t="shared" si="95"/>
        <v>0</v>
      </c>
      <c r="Z152" s="153">
        <f t="shared" si="95"/>
        <v>0</v>
      </c>
      <c r="AA152" s="153">
        <f t="shared" si="95"/>
        <v>0</v>
      </c>
      <c r="AB152" s="153">
        <f t="shared" si="95"/>
        <v>0</v>
      </c>
      <c r="AC152" s="153">
        <f t="shared" si="95"/>
        <v>0</v>
      </c>
      <c r="AD152" s="153">
        <f t="shared" si="95"/>
        <v>0</v>
      </c>
      <c r="AE152" s="153">
        <f t="shared" si="95"/>
        <v>0</v>
      </c>
      <c r="AF152" s="153">
        <f t="shared" si="95"/>
        <v>0</v>
      </c>
      <c r="AG152" s="153">
        <f t="shared" si="95"/>
        <v>0</v>
      </c>
      <c r="AH152" s="153">
        <f t="shared" si="95"/>
        <v>0</v>
      </c>
      <c r="AI152" s="191"/>
      <c r="AJ152" s="191"/>
      <c r="AK152" s="191"/>
      <c r="AL152" s="191"/>
      <c r="AM152" s="191"/>
      <c r="AN152" s="191"/>
      <c r="AO152" s="191"/>
      <c r="AP152" s="191"/>
      <c r="AQ152" s="191"/>
    </row>
    <row r="153" s="120" customFormat="1" ht="30" customHeight="1" spans="1:43">
      <c r="A153" s="134" t="s">
        <v>55</v>
      </c>
      <c r="B153" s="133" t="s">
        <v>588</v>
      </c>
      <c r="C153" s="133"/>
      <c r="D153" s="133"/>
      <c r="E153" s="133"/>
      <c r="F153" s="133"/>
      <c r="G153" s="133"/>
      <c r="H153" s="133"/>
      <c r="I153" s="133"/>
      <c r="J153" s="133"/>
      <c r="K153" s="191"/>
      <c r="L153" s="191"/>
      <c r="M153" s="191"/>
      <c r="N153" s="191"/>
      <c r="O153" s="191"/>
      <c r="P153" s="153"/>
      <c r="Q153" s="153"/>
      <c r="R153" s="153"/>
      <c r="S153" s="153"/>
      <c r="T153" s="153"/>
      <c r="U153" s="153"/>
      <c r="V153" s="153"/>
      <c r="W153" s="153"/>
      <c r="X153" s="153"/>
      <c r="Y153" s="153"/>
      <c r="Z153" s="153"/>
      <c r="AA153" s="153"/>
      <c r="AB153" s="153"/>
      <c r="AC153" s="153"/>
      <c r="AD153" s="153"/>
      <c r="AE153" s="153"/>
      <c r="AF153" s="153"/>
      <c r="AG153" s="153"/>
      <c r="AH153" s="153"/>
      <c r="AI153" s="191"/>
      <c r="AJ153" s="191"/>
      <c r="AK153" s="191"/>
      <c r="AL153" s="191"/>
      <c r="AM153" s="191"/>
      <c r="AN153" s="191"/>
      <c r="AO153" s="191"/>
      <c r="AP153" s="191"/>
      <c r="AQ153" s="191"/>
    </row>
    <row r="154" s="120" customFormat="1" ht="30" customHeight="1" spans="1:43">
      <c r="A154" s="134" t="s">
        <v>55</v>
      </c>
      <c r="B154" s="133" t="s">
        <v>589</v>
      </c>
      <c r="C154" s="133"/>
      <c r="D154" s="133"/>
      <c r="E154" s="133"/>
      <c r="F154" s="133"/>
      <c r="G154" s="133"/>
      <c r="H154" s="133"/>
      <c r="I154" s="133"/>
      <c r="J154" s="133"/>
      <c r="K154" s="191">
        <f t="shared" ref="K154:U154" si="96">SUM(K155)</f>
        <v>7021</v>
      </c>
      <c r="L154" s="191">
        <f t="shared" si="96"/>
        <v>7021</v>
      </c>
      <c r="M154" s="191">
        <f t="shared" si="96"/>
        <v>29155</v>
      </c>
      <c r="N154" s="191">
        <f t="shared" si="96"/>
        <v>73.72</v>
      </c>
      <c r="O154" s="191">
        <f t="shared" si="96"/>
        <v>73.72</v>
      </c>
      <c r="P154" s="153">
        <f t="shared" si="96"/>
        <v>73.72</v>
      </c>
      <c r="Q154" s="153">
        <f t="shared" si="96"/>
        <v>0</v>
      </c>
      <c r="R154" s="153">
        <f t="shared" si="96"/>
        <v>0</v>
      </c>
      <c r="S154" s="153">
        <f t="shared" si="96"/>
        <v>0</v>
      </c>
      <c r="T154" s="153">
        <f t="shared" si="96"/>
        <v>0</v>
      </c>
      <c r="U154" s="153">
        <f t="shared" si="96"/>
        <v>0</v>
      </c>
      <c r="V154" s="153">
        <f t="shared" ref="V154:AI154" si="97">SUM(V155)</f>
        <v>0</v>
      </c>
      <c r="W154" s="153">
        <f t="shared" si="97"/>
        <v>73.72</v>
      </c>
      <c r="X154" s="153">
        <f t="shared" si="97"/>
        <v>0</v>
      </c>
      <c r="Y154" s="153">
        <f t="shared" si="97"/>
        <v>0</v>
      </c>
      <c r="Z154" s="153">
        <f t="shared" si="97"/>
        <v>0</v>
      </c>
      <c r="AA154" s="153">
        <f t="shared" si="97"/>
        <v>0</v>
      </c>
      <c r="AB154" s="153">
        <f t="shared" si="97"/>
        <v>0</v>
      </c>
      <c r="AC154" s="153">
        <f t="shared" si="97"/>
        <v>0</v>
      </c>
      <c r="AD154" s="153">
        <f t="shared" si="97"/>
        <v>0</v>
      </c>
      <c r="AE154" s="153">
        <f t="shared" si="97"/>
        <v>0</v>
      </c>
      <c r="AF154" s="153">
        <f t="shared" si="97"/>
        <v>0</v>
      </c>
      <c r="AG154" s="153">
        <f t="shared" si="97"/>
        <v>0</v>
      </c>
      <c r="AH154" s="153">
        <f t="shared" si="97"/>
        <v>0</v>
      </c>
      <c r="AI154" s="191"/>
      <c r="AJ154" s="191"/>
      <c r="AK154" s="191"/>
      <c r="AL154" s="191"/>
      <c r="AM154" s="191"/>
      <c r="AN154" s="191"/>
      <c r="AO154" s="191"/>
      <c r="AP154" s="191"/>
      <c r="AQ154" s="191"/>
    </row>
    <row r="155" s="109" customFormat="1" ht="196" customHeight="1" spans="1:43">
      <c r="A155" s="135">
        <f>SUBTOTAL(103,$D$10:D155)</f>
        <v>59</v>
      </c>
      <c r="B155" s="136" t="s">
        <v>590</v>
      </c>
      <c r="C155" s="136" t="s">
        <v>58</v>
      </c>
      <c r="D155" s="203" t="s">
        <v>591</v>
      </c>
      <c r="E155" s="203" t="s">
        <v>592</v>
      </c>
      <c r="F155" s="136" t="s">
        <v>593</v>
      </c>
      <c r="G155" s="135" t="s">
        <v>62</v>
      </c>
      <c r="H155" s="204" t="s">
        <v>387</v>
      </c>
      <c r="I155" s="136" t="s">
        <v>594</v>
      </c>
      <c r="J155" s="203" t="s">
        <v>595</v>
      </c>
      <c r="K155" s="138">
        <v>7021</v>
      </c>
      <c r="L155" s="138">
        <v>7021</v>
      </c>
      <c r="M155" s="138">
        <v>29155</v>
      </c>
      <c r="N155" s="144">
        <v>73.72</v>
      </c>
      <c r="O155" s="144">
        <f>Q155+R155+T155+U155+V155+W155+Y155+AA155+AB155+AD155+AE155</f>
        <v>73.72</v>
      </c>
      <c r="P155" s="138">
        <f>Q155+R155+S155+T155+U155+V155+W155+X155+Y155+Z155</f>
        <v>73.72</v>
      </c>
      <c r="Q155" s="138"/>
      <c r="R155" s="138"/>
      <c r="S155" s="138"/>
      <c r="T155" s="138"/>
      <c r="U155" s="138"/>
      <c r="V155" s="204"/>
      <c r="W155" s="204">
        <v>73.72</v>
      </c>
      <c r="X155" s="204"/>
      <c r="Y155" s="138"/>
      <c r="Z155" s="138"/>
      <c r="AA155" s="138"/>
      <c r="AB155" s="138"/>
      <c r="AC155" s="138"/>
      <c r="AD155" s="138"/>
      <c r="AE155" s="138"/>
      <c r="AF155" s="138"/>
      <c r="AG155" s="138"/>
      <c r="AH155" s="138"/>
      <c r="AI155" s="139" t="s">
        <v>495</v>
      </c>
      <c r="AJ155" s="139" t="s">
        <v>496</v>
      </c>
      <c r="AK155" s="139" t="s">
        <v>495</v>
      </c>
      <c r="AL155" s="139" t="s">
        <v>496</v>
      </c>
      <c r="AM155" s="205" t="s">
        <v>596</v>
      </c>
      <c r="AN155" s="205" t="s">
        <v>597</v>
      </c>
      <c r="AO155" s="138" t="s">
        <v>135</v>
      </c>
      <c r="AP155" s="138" t="s">
        <v>136</v>
      </c>
      <c r="AQ155" s="139"/>
    </row>
    <row r="156" s="120" customFormat="1" ht="30" customHeight="1" spans="1:43">
      <c r="A156" s="134" t="s">
        <v>51</v>
      </c>
      <c r="B156" s="133" t="s">
        <v>598</v>
      </c>
      <c r="C156" s="133" t="s">
        <v>598</v>
      </c>
      <c r="D156" s="133" t="s">
        <v>598</v>
      </c>
      <c r="E156" s="133" t="s">
        <v>598</v>
      </c>
      <c r="F156" s="133" t="s">
        <v>598</v>
      </c>
      <c r="G156" s="133" t="s">
        <v>598</v>
      </c>
      <c r="H156" s="133" t="s">
        <v>598</v>
      </c>
      <c r="I156" s="133" t="s">
        <v>598</v>
      </c>
      <c r="J156" s="133" t="s">
        <v>598</v>
      </c>
      <c r="K156" s="191"/>
      <c r="L156" s="191"/>
      <c r="M156" s="191"/>
      <c r="N156" s="191"/>
      <c r="O156" s="191"/>
      <c r="P156" s="153"/>
      <c r="Q156" s="153"/>
      <c r="R156" s="153"/>
      <c r="S156" s="153"/>
      <c r="T156" s="153"/>
      <c r="U156" s="153"/>
      <c r="V156" s="153"/>
      <c r="W156" s="153"/>
      <c r="X156" s="153"/>
      <c r="Y156" s="153"/>
      <c r="Z156" s="153"/>
      <c r="AA156" s="153"/>
      <c r="AB156" s="153"/>
      <c r="AC156" s="153"/>
      <c r="AD156" s="153"/>
      <c r="AE156" s="153"/>
      <c r="AF156" s="153"/>
      <c r="AG156" s="153"/>
      <c r="AH156" s="153"/>
      <c r="AI156" s="191"/>
      <c r="AJ156" s="191"/>
      <c r="AK156" s="191"/>
      <c r="AL156" s="191"/>
      <c r="AM156" s="191"/>
      <c r="AN156" s="191"/>
      <c r="AO156" s="191"/>
      <c r="AP156" s="191"/>
      <c r="AQ156" s="191"/>
    </row>
  </sheetData>
  <autoFilter ref="A6:AQ156">
    <extLst/>
  </autoFilter>
  <mergeCells count="129">
    <mergeCell ref="A1:D1"/>
    <mergeCell ref="A2:AN2"/>
    <mergeCell ref="L3:M3"/>
    <mergeCell ref="P3:AH3"/>
    <mergeCell ref="AI3:AL3"/>
    <mergeCell ref="Q4:Z4"/>
    <mergeCell ref="AA4:AC4"/>
    <mergeCell ref="B6:J6"/>
    <mergeCell ref="B7:J7"/>
    <mergeCell ref="B8:J8"/>
    <mergeCell ref="B9:J9"/>
    <mergeCell ref="B17:J17"/>
    <mergeCell ref="B27:J27"/>
    <mergeCell ref="B28:J28"/>
    <mergeCell ref="B31:J31"/>
    <mergeCell ref="B33:J33"/>
    <mergeCell ref="B34:J34"/>
    <mergeCell ref="B35:J35"/>
    <mergeCell ref="B36:J36"/>
    <mergeCell ref="B37:J37"/>
    <mergeCell ref="B39:J39"/>
    <mergeCell ref="B40:J40"/>
    <mergeCell ref="B41:J41"/>
    <mergeCell ref="B48:J48"/>
    <mergeCell ref="B54:J54"/>
    <mergeCell ref="B62:J62"/>
    <mergeCell ref="B63:J63"/>
    <mergeCell ref="B64:J64"/>
    <mergeCell ref="B65:J65"/>
    <mergeCell ref="B66:J66"/>
    <mergeCell ref="B67:J67"/>
    <mergeCell ref="B68:J68"/>
    <mergeCell ref="B70:J70"/>
    <mergeCell ref="B71:J71"/>
    <mergeCell ref="B72:J72"/>
    <mergeCell ref="B73:J73"/>
    <mergeCell ref="B74:J74"/>
    <mergeCell ref="B75:J75"/>
    <mergeCell ref="B76:J76"/>
    <mergeCell ref="B78:J78"/>
    <mergeCell ref="B79:J79"/>
    <mergeCell ref="B80:J80"/>
    <mergeCell ref="B81:J81"/>
    <mergeCell ref="B82:J82"/>
    <mergeCell ref="B83:J83"/>
    <mergeCell ref="B84:J84"/>
    <mergeCell ref="B85:J85"/>
    <mergeCell ref="B86:J86"/>
    <mergeCell ref="B87:J87"/>
    <mergeCell ref="B88:J88"/>
    <mergeCell ref="B89:J89"/>
    <mergeCell ref="B90:J90"/>
    <mergeCell ref="B91:J91"/>
    <mergeCell ref="B93:J93"/>
    <mergeCell ref="B94:J94"/>
    <mergeCell ref="B95:J95"/>
    <mergeCell ref="B96:J96"/>
    <mergeCell ref="B100:J100"/>
    <mergeCell ref="B102:J102"/>
    <mergeCell ref="B103:J103"/>
    <mergeCell ref="B104:J104"/>
    <mergeCell ref="B105:J105"/>
    <mergeCell ref="B106:J106"/>
    <mergeCell ref="B107:J107"/>
    <mergeCell ref="B108:J108"/>
    <mergeCell ref="B109:J109"/>
    <mergeCell ref="B110:J110"/>
    <mergeCell ref="B111:J111"/>
    <mergeCell ref="B112:J112"/>
    <mergeCell ref="B124:J124"/>
    <mergeCell ref="B125:J125"/>
    <mergeCell ref="B126:J126"/>
    <mergeCell ref="B127:J127"/>
    <mergeCell ref="B128:J128"/>
    <mergeCell ref="B129:J129"/>
    <mergeCell ref="B130:J130"/>
    <mergeCell ref="B131:J131"/>
    <mergeCell ref="B132:J132"/>
    <mergeCell ref="B133:J133"/>
    <mergeCell ref="B134:J134"/>
    <mergeCell ref="B135:J135"/>
    <mergeCell ref="B136:J136"/>
    <mergeCell ref="B137:J137"/>
    <mergeCell ref="B139:J139"/>
    <mergeCell ref="B140:J140"/>
    <mergeCell ref="B141:J141"/>
    <mergeCell ref="B142:J142"/>
    <mergeCell ref="B143:J143"/>
    <mergeCell ref="B144:J144"/>
    <mergeCell ref="B146:J146"/>
    <mergeCell ref="B147:J147"/>
    <mergeCell ref="B148:J148"/>
    <mergeCell ref="B149:J149"/>
    <mergeCell ref="B150:J150"/>
    <mergeCell ref="B151:J151"/>
    <mergeCell ref="B152:J152"/>
    <mergeCell ref="B153:J153"/>
    <mergeCell ref="B154:J154"/>
    <mergeCell ref="B156:J156"/>
    <mergeCell ref="A3:A5"/>
    <mergeCell ref="B3:B5"/>
    <mergeCell ref="C3:C5"/>
    <mergeCell ref="D3:D5"/>
    <mergeCell ref="E3:E5"/>
    <mergeCell ref="F3:F5"/>
    <mergeCell ref="G3:G5"/>
    <mergeCell ref="H3:H5"/>
    <mergeCell ref="I3:I5"/>
    <mergeCell ref="J3:J5"/>
    <mergeCell ref="K3:K5"/>
    <mergeCell ref="L4:L5"/>
    <mergeCell ref="M4:M5"/>
    <mergeCell ref="N3:N5"/>
    <mergeCell ref="O3:O5"/>
    <mergeCell ref="P4:P5"/>
    <mergeCell ref="AD4:AD5"/>
    <mergeCell ref="AE4:AE5"/>
    <mergeCell ref="AF4:AF5"/>
    <mergeCell ref="AG4:AG5"/>
    <mergeCell ref="AH4:AH5"/>
    <mergeCell ref="AI4:AI5"/>
    <mergeCell ref="AJ4:AJ5"/>
    <mergeCell ref="AK4:AK5"/>
    <mergeCell ref="AL4:AL5"/>
    <mergeCell ref="AM3:AM5"/>
    <mergeCell ref="AN3:AN5"/>
    <mergeCell ref="AO3:AO5"/>
    <mergeCell ref="AP3:AP5"/>
    <mergeCell ref="AQ3:AQ5"/>
  </mergeCells>
  <printOptions horizontalCentered="1"/>
  <pageMargins left="0.0784722222222222" right="0.0784722222222222" top="0.314583333333333" bottom="0.275" header="0.236111111111111" footer="0.196527777777778"/>
  <pageSetup paperSize="8" scale="21"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G96"/>
  <sheetViews>
    <sheetView view="pageBreakPreview" zoomScale="130" zoomScaleNormal="100" workbookViewId="0">
      <selection activeCell="A2" sqref="A2:G2"/>
    </sheetView>
  </sheetViews>
  <sheetFormatPr defaultColWidth="8.8" defaultRowHeight="13.5" outlineLevelCol="6"/>
  <cols>
    <col min="1" max="1" width="9.44166666666667" customWidth="1"/>
    <col min="2" max="2" width="36.25" customWidth="1"/>
    <col min="3" max="3" width="6.25" customWidth="1"/>
    <col min="4" max="4" width="10.7583333333333" customWidth="1"/>
    <col min="5" max="5" width="10.5583333333333" customWidth="1"/>
    <col min="6" max="6" width="14.6" customWidth="1"/>
    <col min="7" max="7" width="17.25" customWidth="1"/>
  </cols>
  <sheetData>
    <row r="1" customFormat="1" spans="1:1">
      <c r="A1" s="76" t="s">
        <v>0</v>
      </c>
    </row>
    <row r="2" s="73" customFormat="1" ht="36" customHeight="1" spans="1:7">
      <c r="A2" s="77" t="s">
        <v>599</v>
      </c>
      <c r="B2" s="77"/>
      <c r="C2" s="77"/>
      <c r="D2" s="77"/>
      <c r="E2" s="77"/>
      <c r="F2" s="77"/>
      <c r="G2" s="77"/>
    </row>
    <row r="3" s="74" customFormat="1" ht="21" customHeight="1" spans="1:7">
      <c r="A3" s="78" t="s">
        <v>2</v>
      </c>
      <c r="B3" s="78" t="s">
        <v>600</v>
      </c>
      <c r="C3" s="78" t="s">
        <v>601</v>
      </c>
      <c r="D3" s="79" t="s">
        <v>602</v>
      </c>
      <c r="E3" s="80"/>
      <c r="F3" s="81" t="s">
        <v>603</v>
      </c>
      <c r="G3" s="82"/>
    </row>
    <row r="4" s="74" customFormat="1" ht="35" customHeight="1" spans="1:7">
      <c r="A4" s="78"/>
      <c r="B4" s="78"/>
      <c r="C4" s="83"/>
      <c r="D4" s="78" t="s">
        <v>604</v>
      </c>
      <c r="E4" s="84" t="s">
        <v>605</v>
      </c>
      <c r="F4" s="81" t="s">
        <v>606</v>
      </c>
      <c r="G4" s="82" t="s">
        <v>607</v>
      </c>
    </row>
    <row r="5" s="75" customFormat="1" ht="23" customHeight="1" spans="1:7">
      <c r="A5" s="30" t="s">
        <v>50</v>
      </c>
      <c r="B5" s="31"/>
      <c r="C5" s="85">
        <v>59</v>
      </c>
      <c r="D5" s="86"/>
      <c r="E5" s="86"/>
      <c r="F5" s="87">
        <v>72765.433125</v>
      </c>
      <c r="G5" s="88">
        <f t="shared" ref="G5:G36" si="0">F5/$F$5</f>
        <v>1</v>
      </c>
    </row>
    <row r="6" s="73" customFormat="1" ht="14.25" spans="1:7">
      <c r="A6" s="89" t="s">
        <v>51</v>
      </c>
      <c r="B6" s="90" t="s">
        <v>52</v>
      </c>
      <c r="C6" s="91">
        <v>39</v>
      </c>
      <c r="D6" s="90"/>
      <c r="E6" s="90"/>
      <c r="F6" s="92">
        <v>56096.942185</v>
      </c>
      <c r="G6" s="93">
        <f t="shared" si="0"/>
        <v>0.770928444672815</v>
      </c>
    </row>
    <row r="7" s="73" customFormat="1" ht="14.25" spans="1:7">
      <c r="A7" s="89" t="s">
        <v>53</v>
      </c>
      <c r="B7" s="90" t="s">
        <v>54</v>
      </c>
      <c r="C7" s="91">
        <v>19</v>
      </c>
      <c r="D7" s="90"/>
      <c r="E7" s="90"/>
      <c r="F7" s="92">
        <v>19200.352185</v>
      </c>
      <c r="G7" s="93">
        <f t="shared" si="0"/>
        <v>0.263866390405685</v>
      </c>
    </row>
    <row r="8" s="73" customFormat="1" ht="14.25" spans="1:7">
      <c r="A8" s="89" t="s">
        <v>55</v>
      </c>
      <c r="B8" s="90" t="s">
        <v>56</v>
      </c>
      <c r="C8" s="94">
        <v>7</v>
      </c>
      <c r="D8" s="90" t="s">
        <v>608</v>
      </c>
      <c r="E8" s="90">
        <v>519</v>
      </c>
      <c r="F8" s="95">
        <v>2003.427935</v>
      </c>
      <c r="G8" s="93">
        <f t="shared" si="0"/>
        <v>0.0275326875545208</v>
      </c>
    </row>
    <row r="9" s="73" customFormat="1" ht="14.25" spans="1:7">
      <c r="A9" s="89" t="s">
        <v>55</v>
      </c>
      <c r="B9" s="90" t="s">
        <v>123</v>
      </c>
      <c r="C9" s="94">
        <v>9</v>
      </c>
      <c r="D9" s="90" t="s">
        <v>608</v>
      </c>
      <c r="E9" s="90">
        <v>147635.7</v>
      </c>
      <c r="F9" s="95">
        <v>16267.4469</v>
      </c>
      <c r="G9" s="93">
        <f t="shared" si="0"/>
        <v>0.223560091672305</v>
      </c>
    </row>
    <row r="10" s="73" customFormat="1" ht="14.25" spans="1:7">
      <c r="A10" s="89" t="s">
        <v>55</v>
      </c>
      <c r="B10" s="90" t="s">
        <v>197</v>
      </c>
      <c r="C10" s="94"/>
      <c r="D10" s="90" t="s">
        <v>608</v>
      </c>
      <c r="E10" s="90"/>
      <c r="F10" s="95"/>
      <c r="G10" s="93">
        <f t="shared" si="0"/>
        <v>0</v>
      </c>
    </row>
    <row r="11" s="73" customFormat="1" ht="14.25" spans="1:7">
      <c r="A11" s="89" t="s">
        <v>55</v>
      </c>
      <c r="B11" s="90" t="s">
        <v>198</v>
      </c>
      <c r="C11" s="94">
        <v>2</v>
      </c>
      <c r="D11" s="90" t="s">
        <v>608</v>
      </c>
      <c r="E11" s="90">
        <v>9188.09</v>
      </c>
      <c r="F11" s="95">
        <v>534.47735</v>
      </c>
      <c r="G11" s="93">
        <f t="shared" si="0"/>
        <v>0.007345209490911</v>
      </c>
    </row>
    <row r="12" s="73" customFormat="1" ht="14.25" spans="1:7">
      <c r="A12" s="89" t="s">
        <v>55</v>
      </c>
      <c r="B12" s="90" t="s">
        <v>213</v>
      </c>
      <c r="C12" s="94">
        <v>1</v>
      </c>
      <c r="D12" s="90" t="s">
        <v>609</v>
      </c>
      <c r="E12" s="90">
        <v>1</v>
      </c>
      <c r="F12" s="95">
        <v>395</v>
      </c>
      <c r="G12" s="93">
        <f t="shared" si="0"/>
        <v>0.00542840168794776</v>
      </c>
    </row>
    <row r="13" customFormat="1" spans="1:7">
      <c r="A13" s="89" t="s">
        <v>55</v>
      </c>
      <c r="B13" s="90" t="s">
        <v>224</v>
      </c>
      <c r="C13" s="94"/>
      <c r="D13" s="90" t="s">
        <v>610</v>
      </c>
      <c r="E13" s="90"/>
      <c r="F13" s="95"/>
      <c r="G13" s="93">
        <f t="shared" si="0"/>
        <v>0</v>
      </c>
    </row>
    <row r="14" customFormat="1" spans="1:7">
      <c r="A14" s="89" t="s">
        <v>53</v>
      </c>
      <c r="B14" s="90" t="s">
        <v>225</v>
      </c>
      <c r="C14" s="94">
        <v>1</v>
      </c>
      <c r="D14" s="90"/>
      <c r="E14" s="90"/>
      <c r="F14" s="95">
        <v>300</v>
      </c>
      <c r="G14" s="93">
        <f t="shared" si="0"/>
        <v>0.00412283672502362</v>
      </c>
    </row>
    <row r="15" customFormat="1" spans="1:7">
      <c r="A15" s="89" t="s">
        <v>55</v>
      </c>
      <c r="B15" s="90" t="s">
        <v>226</v>
      </c>
      <c r="C15" s="94"/>
      <c r="D15" s="90" t="s">
        <v>610</v>
      </c>
      <c r="E15" s="90"/>
      <c r="F15" s="95"/>
      <c r="G15" s="93">
        <f t="shared" si="0"/>
        <v>0</v>
      </c>
    </row>
    <row r="16" customFormat="1" spans="1:7">
      <c r="A16" s="89" t="s">
        <v>55</v>
      </c>
      <c r="B16" s="90" t="s">
        <v>227</v>
      </c>
      <c r="C16" s="94"/>
      <c r="D16" s="90" t="s">
        <v>610</v>
      </c>
      <c r="E16" s="90"/>
      <c r="F16" s="95"/>
      <c r="G16" s="93">
        <f t="shared" si="0"/>
        <v>0</v>
      </c>
    </row>
    <row r="17" customFormat="1" spans="1:7">
      <c r="A17" s="89" t="s">
        <v>55</v>
      </c>
      <c r="B17" s="90" t="s">
        <v>228</v>
      </c>
      <c r="C17" s="94">
        <v>1</v>
      </c>
      <c r="D17" s="90" t="s">
        <v>610</v>
      </c>
      <c r="E17" s="90">
        <v>1000</v>
      </c>
      <c r="F17" s="95">
        <v>300</v>
      </c>
      <c r="G17" s="93">
        <f t="shared" si="0"/>
        <v>0.00412283672502362</v>
      </c>
    </row>
    <row r="18" customFormat="1" spans="1:7">
      <c r="A18" s="89" t="s">
        <v>55</v>
      </c>
      <c r="B18" s="90" t="s">
        <v>238</v>
      </c>
      <c r="C18" s="94"/>
      <c r="D18" s="90" t="s">
        <v>610</v>
      </c>
      <c r="E18" s="90"/>
      <c r="F18" s="95"/>
      <c r="G18" s="93">
        <f t="shared" si="0"/>
        <v>0</v>
      </c>
    </row>
    <row r="19" customFormat="1" spans="1:7">
      <c r="A19" s="89" t="s">
        <v>53</v>
      </c>
      <c r="B19" s="90" t="s">
        <v>239</v>
      </c>
      <c r="C19" s="94">
        <v>18</v>
      </c>
      <c r="D19" s="90"/>
      <c r="E19" s="90"/>
      <c r="F19" s="95">
        <v>35541.59</v>
      </c>
      <c r="G19" s="93">
        <f t="shared" si="0"/>
        <v>0.488440575059107</v>
      </c>
    </row>
    <row r="20" customFormat="1" ht="24" spans="1:7">
      <c r="A20" s="89" t="s">
        <v>55</v>
      </c>
      <c r="B20" s="90" t="s">
        <v>240</v>
      </c>
      <c r="C20" s="94">
        <v>6</v>
      </c>
      <c r="D20" s="90" t="s">
        <v>611</v>
      </c>
      <c r="E20" s="90">
        <v>36.583</v>
      </c>
      <c r="F20" s="95">
        <v>3334.49</v>
      </c>
      <c r="G20" s="93">
        <f t="shared" si="0"/>
        <v>0.0458251927707467</v>
      </c>
    </row>
    <row r="21" customFormat="1" spans="1:7">
      <c r="A21" s="89" t="s">
        <v>55</v>
      </c>
      <c r="B21" s="90" t="s">
        <v>293</v>
      </c>
      <c r="C21" s="94">
        <v>5</v>
      </c>
      <c r="D21" s="90" t="s">
        <v>610</v>
      </c>
      <c r="E21" s="90">
        <v>10008</v>
      </c>
      <c r="F21" s="95">
        <v>31437.1</v>
      </c>
      <c r="G21" s="93">
        <f t="shared" si="0"/>
        <v>0.432033434694133</v>
      </c>
    </row>
    <row r="22" customFormat="1" spans="1:7">
      <c r="A22" s="89" t="s">
        <v>55</v>
      </c>
      <c r="B22" s="90" t="s">
        <v>328</v>
      </c>
      <c r="C22" s="94">
        <v>7</v>
      </c>
      <c r="D22" s="90" t="s">
        <v>610</v>
      </c>
      <c r="E22" s="90">
        <v>11</v>
      </c>
      <c r="F22" s="95">
        <v>770</v>
      </c>
      <c r="G22" s="93">
        <f t="shared" si="0"/>
        <v>0.0105819475942273</v>
      </c>
    </row>
    <row r="23" customFormat="1" spans="1:7">
      <c r="A23" s="89" t="s">
        <v>53</v>
      </c>
      <c r="B23" s="90" t="s">
        <v>376</v>
      </c>
      <c r="C23" s="94">
        <v>0</v>
      </c>
      <c r="D23" s="90"/>
      <c r="E23" s="90"/>
      <c r="F23" s="95">
        <v>0</v>
      </c>
      <c r="G23" s="93">
        <f t="shared" si="0"/>
        <v>0</v>
      </c>
    </row>
    <row r="24" customFormat="1" spans="1:7">
      <c r="A24" s="89" t="s">
        <v>55</v>
      </c>
      <c r="B24" s="90" t="s">
        <v>377</v>
      </c>
      <c r="C24" s="94"/>
      <c r="D24" s="90" t="s">
        <v>609</v>
      </c>
      <c r="E24" s="90"/>
      <c r="F24" s="95"/>
      <c r="G24" s="93">
        <f t="shared" si="0"/>
        <v>0</v>
      </c>
    </row>
    <row r="25" customFormat="1" spans="1:7">
      <c r="A25" s="89" t="s">
        <v>55</v>
      </c>
      <c r="B25" s="90" t="s">
        <v>378</v>
      </c>
      <c r="C25" s="94"/>
      <c r="D25" s="90" t="s">
        <v>609</v>
      </c>
      <c r="E25" s="90"/>
      <c r="F25" s="95"/>
      <c r="G25" s="93">
        <f t="shared" si="0"/>
        <v>0</v>
      </c>
    </row>
    <row r="26" customFormat="1" spans="1:7">
      <c r="A26" s="89" t="s">
        <v>55</v>
      </c>
      <c r="B26" s="90" t="s">
        <v>379</v>
      </c>
      <c r="C26" s="94"/>
      <c r="D26" s="90" t="s">
        <v>24</v>
      </c>
      <c r="E26" s="90"/>
      <c r="F26" s="95"/>
      <c r="G26" s="93">
        <f t="shared" si="0"/>
        <v>0</v>
      </c>
    </row>
    <row r="27" customFormat="1" spans="1:7">
      <c r="A27" s="89" t="s">
        <v>55</v>
      </c>
      <c r="B27" s="90" t="s">
        <v>380</v>
      </c>
      <c r="C27" s="94"/>
      <c r="D27" s="90" t="s">
        <v>609</v>
      </c>
      <c r="E27" s="90"/>
      <c r="F27" s="95"/>
      <c r="G27" s="93">
        <f t="shared" si="0"/>
        <v>0</v>
      </c>
    </row>
    <row r="28" customFormat="1" spans="1:7">
      <c r="A28" s="89" t="s">
        <v>53</v>
      </c>
      <c r="B28" s="90" t="s">
        <v>381</v>
      </c>
      <c r="C28" s="94">
        <v>1</v>
      </c>
      <c r="D28" s="90"/>
      <c r="E28" s="90"/>
      <c r="F28" s="95">
        <v>1055</v>
      </c>
      <c r="G28" s="93">
        <f t="shared" si="0"/>
        <v>0.0144986424829997</v>
      </c>
    </row>
    <row r="29" customFormat="1" spans="1:7">
      <c r="A29" s="89" t="s">
        <v>55</v>
      </c>
      <c r="B29" s="90" t="s">
        <v>382</v>
      </c>
      <c r="C29" s="94">
        <v>1</v>
      </c>
      <c r="D29" s="90" t="s">
        <v>609</v>
      </c>
      <c r="E29" s="90">
        <v>6065</v>
      </c>
      <c r="F29" s="95">
        <v>1055</v>
      </c>
      <c r="G29" s="93">
        <f t="shared" si="0"/>
        <v>0.0144986424829997</v>
      </c>
    </row>
    <row r="30" customFormat="1" spans="1:7">
      <c r="A30" s="89" t="s">
        <v>55</v>
      </c>
      <c r="B30" s="90" t="s">
        <v>394</v>
      </c>
      <c r="C30" s="94"/>
      <c r="D30" s="90" t="s">
        <v>609</v>
      </c>
      <c r="E30" s="90"/>
      <c r="F30" s="95"/>
      <c r="G30" s="93">
        <f t="shared" si="0"/>
        <v>0</v>
      </c>
    </row>
    <row r="31" customFormat="1" spans="1:7">
      <c r="A31" s="89" t="s">
        <v>55</v>
      </c>
      <c r="B31" s="90" t="s">
        <v>395</v>
      </c>
      <c r="C31" s="94"/>
      <c r="D31" s="90" t="s">
        <v>609</v>
      </c>
      <c r="E31" s="90"/>
      <c r="F31" s="95"/>
      <c r="G31" s="93">
        <f t="shared" si="0"/>
        <v>0</v>
      </c>
    </row>
    <row r="32" customFormat="1" spans="1:7">
      <c r="A32" s="89" t="s">
        <v>55</v>
      </c>
      <c r="B32" s="90" t="s">
        <v>396</v>
      </c>
      <c r="C32" s="94"/>
      <c r="D32" s="90" t="s">
        <v>609</v>
      </c>
      <c r="E32" s="90"/>
      <c r="F32" s="95"/>
      <c r="G32" s="93">
        <f t="shared" si="0"/>
        <v>0</v>
      </c>
    </row>
    <row r="33" customFormat="1" spans="1:7">
      <c r="A33" s="89" t="s">
        <v>55</v>
      </c>
      <c r="B33" s="90" t="s">
        <v>397</v>
      </c>
      <c r="C33" s="94"/>
      <c r="D33" s="90" t="s">
        <v>609</v>
      </c>
      <c r="E33" s="90"/>
      <c r="F33" s="95"/>
      <c r="G33" s="93">
        <f t="shared" si="0"/>
        <v>0</v>
      </c>
    </row>
    <row r="34" customFormat="1" spans="1:7">
      <c r="A34" s="89" t="s">
        <v>51</v>
      </c>
      <c r="B34" s="90" t="s">
        <v>398</v>
      </c>
      <c r="C34" s="94">
        <v>2</v>
      </c>
      <c r="D34" s="90"/>
      <c r="E34" s="90"/>
      <c r="F34" s="95">
        <v>4926.17094</v>
      </c>
      <c r="G34" s="93">
        <f t="shared" si="0"/>
        <v>0.0676993282172537</v>
      </c>
    </row>
    <row r="35" customFormat="1" spans="1:7">
      <c r="A35" s="89" t="s">
        <v>53</v>
      </c>
      <c r="B35" s="90" t="s">
        <v>399</v>
      </c>
      <c r="C35" s="94">
        <v>1</v>
      </c>
      <c r="D35" s="90"/>
      <c r="E35" s="90"/>
      <c r="F35" s="95">
        <v>3726.17094</v>
      </c>
      <c r="G35" s="93">
        <f t="shared" si="0"/>
        <v>0.0512079813171592</v>
      </c>
    </row>
    <row r="36" customFormat="1" spans="1:7">
      <c r="A36" s="89" t="s">
        <v>55</v>
      </c>
      <c r="B36" s="90" t="s">
        <v>400</v>
      </c>
      <c r="C36" s="94">
        <v>1</v>
      </c>
      <c r="D36" s="90" t="s">
        <v>24</v>
      </c>
      <c r="E36" s="90">
        <v>8917</v>
      </c>
      <c r="F36" s="95">
        <v>3726.17094</v>
      </c>
      <c r="G36" s="93">
        <f t="shared" si="0"/>
        <v>0.0512079813171592</v>
      </c>
    </row>
    <row r="37" customFormat="1" spans="1:7">
      <c r="A37" s="89" t="s">
        <v>55</v>
      </c>
      <c r="B37" s="90" t="s">
        <v>411</v>
      </c>
      <c r="C37" s="94"/>
      <c r="D37" s="90" t="s">
        <v>24</v>
      </c>
      <c r="E37" s="90"/>
      <c r="F37" s="95"/>
      <c r="G37" s="93">
        <f t="shared" ref="G37:G68" si="1">F37/$F$5</f>
        <v>0</v>
      </c>
    </row>
    <row r="38" customFormat="1" spans="1:7">
      <c r="A38" s="89" t="s">
        <v>53</v>
      </c>
      <c r="B38" s="90" t="s">
        <v>412</v>
      </c>
      <c r="C38" s="94">
        <v>0</v>
      </c>
      <c r="D38" s="90"/>
      <c r="E38" s="90"/>
      <c r="F38" s="95">
        <v>0</v>
      </c>
      <c r="G38" s="93">
        <f t="shared" si="1"/>
        <v>0</v>
      </c>
    </row>
    <row r="39" customFormat="1" spans="1:7">
      <c r="A39" s="89" t="s">
        <v>55</v>
      </c>
      <c r="B39" s="90" t="s">
        <v>413</v>
      </c>
      <c r="C39" s="94"/>
      <c r="D39" s="90" t="s">
        <v>612</v>
      </c>
      <c r="E39" s="90"/>
      <c r="F39" s="95"/>
      <c r="G39" s="93">
        <f t="shared" si="1"/>
        <v>0</v>
      </c>
    </row>
    <row r="40" customFormat="1" spans="1:7">
      <c r="A40" s="89" t="s">
        <v>55</v>
      </c>
      <c r="B40" s="90" t="s">
        <v>414</v>
      </c>
      <c r="C40" s="94"/>
      <c r="D40" s="90" t="s">
        <v>612</v>
      </c>
      <c r="E40" s="90"/>
      <c r="F40" s="95"/>
      <c r="G40" s="93">
        <f t="shared" si="1"/>
        <v>0</v>
      </c>
    </row>
    <row r="41" customFormat="1" spans="1:7">
      <c r="A41" s="89" t="s">
        <v>55</v>
      </c>
      <c r="B41" s="90" t="s">
        <v>415</v>
      </c>
      <c r="C41" s="94"/>
      <c r="D41" s="90" t="s">
        <v>612</v>
      </c>
      <c r="E41" s="90"/>
      <c r="F41" s="95"/>
      <c r="G41" s="93">
        <f t="shared" si="1"/>
        <v>0</v>
      </c>
    </row>
    <row r="42" customFormat="1" spans="1:7">
      <c r="A42" s="89" t="s">
        <v>53</v>
      </c>
      <c r="B42" s="90" t="s">
        <v>416</v>
      </c>
      <c r="C42" s="94">
        <v>0</v>
      </c>
      <c r="D42" s="90"/>
      <c r="E42" s="90"/>
      <c r="F42" s="95">
        <v>0</v>
      </c>
      <c r="G42" s="93">
        <f t="shared" si="1"/>
        <v>0</v>
      </c>
    </row>
    <row r="43" customFormat="1" spans="1:7">
      <c r="A43" s="89" t="s">
        <v>55</v>
      </c>
      <c r="B43" s="90" t="s">
        <v>417</v>
      </c>
      <c r="C43" s="94"/>
      <c r="D43" s="90" t="s">
        <v>613</v>
      </c>
      <c r="E43" s="90"/>
      <c r="F43" s="95"/>
      <c r="G43" s="93">
        <f t="shared" si="1"/>
        <v>0</v>
      </c>
    </row>
    <row r="44" customFormat="1" spans="1:7">
      <c r="A44" s="89" t="s">
        <v>55</v>
      </c>
      <c r="B44" s="90" t="s">
        <v>418</v>
      </c>
      <c r="C44" s="94"/>
      <c r="D44" s="90" t="s">
        <v>609</v>
      </c>
      <c r="E44" s="90"/>
      <c r="F44" s="95"/>
      <c r="G44" s="93">
        <f t="shared" si="1"/>
        <v>0</v>
      </c>
    </row>
    <row r="45" customFormat="1" spans="1:7">
      <c r="A45" s="89" t="s">
        <v>53</v>
      </c>
      <c r="B45" s="90" t="s">
        <v>419</v>
      </c>
      <c r="C45" s="94">
        <v>0</v>
      </c>
      <c r="D45" s="90"/>
      <c r="E45" s="90"/>
      <c r="F45" s="95">
        <v>0</v>
      </c>
      <c r="G45" s="93">
        <f t="shared" si="1"/>
        <v>0</v>
      </c>
    </row>
    <row r="46" customFormat="1" spans="1:7">
      <c r="A46" s="89" t="s">
        <v>55</v>
      </c>
      <c r="B46" s="90" t="s">
        <v>420</v>
      </c>
      <c r="C46" s="94"/>
      <c r="D46" s="90" t="s">
        <v>612</v>
      </c>
      <c r="E46" s="90"/>
      <c r="F46" s="95"/>
      <c r="G46" s="93">
        <f t="shared" si="1"/>
        <v>0</v>
      </c>
    </row>
    <row r="47" customFormat="1" spans="1:7">
      <c r="A47" s="89" t="s">
        <v>55</v>
      </c>
      <c r="B47" s="90" t="s">
        <v>421</v>
      </c>
      <c r="C47" s="94"/>
      <c r="D47" s="90" t="s">
        <v>610</v>
      </c>
      <c r="E47" s="90"/>
      <c r="F47" s="95"/>
      <c r="G47" s="93">
        <f t="shared" si="1"/>
        <v>0</v>
      </c>
    </row>
    <row r="48" customFormat="1" spans="1:7">
      <c r="A48" s="89" t="s">
        <v>55</v>
      </c>
      <c r="B48" s="90" t="s">
        <v>422</v>
      </c>
      <c r="C48" s="94"/>
      <c r="D48" s="90" t="s">
        <v>614</v>
      </c>
      <c r="E48" s="90"/>
      <c r="F48" s="95"/>
      <c r="G48" s="93">
        <f t="shared" si="1"/>
        <v>0</v>
      </c>
    </row>
    <row r="49" customFormat="1" spans="1:7">
      <c r="A49" s="89" t="s">
        <v>53</v>
      </c>
      <c r="B49" s="90" t="s">
        <v>423</v>
      </c>
      <c r="C49" s="94">
        <v>1</v>
      </c>
      <c r="D49" s="90"/>
      <c r="E49" s="90"/>
      <c r="F49" s="95">
        <v>1200</v>
      </c>
      <c r="G49" s="93">
        <f t="shared" si="1"/>
        <v>0.0164913469000945</v>
      </c>
    </row>
    <row r="50" customFormat="1" spans="1:7">
      <c r="A50" s="89" t="s">
        <v>55</v>
      </c>
      <c r="B50" s="90" t="s">
        <v>423</v>
      </c>
      <c r="C50" s="94">
        <v>1</v>
      </c>
      <c r="D50" s="90" t="s">
        <v>24</v>
      </c>
      <c r="E50" s="90">
        <v>1000</v>
      </c>
      <c r="F50" s="95">
        <v>1200</v>
      </c>
      <c r="G50" s="93">
        <f t="shared" si="1"/>
        <v>0.0164913469000945</v>
      </c>
    </row>
    <row r="51" customFormat="1" spans="1:7">
      <c r="A51" s="89" t="s">
        <v>51</v>
      </c>
      <c r="B51" s="90" t="s">
        <v>432</v>
      </c>
      <c r="C51" s="94">
        <v>15</v>
      </c>
      <c r="D51" s="90"/>
      <c r="E51" s="90"/>
      <c r="F51" s="95">
        <v>10252</v>
      </c>
      <c r="G51" s="93">
        <f t="shared" si="1"/>
        <v>0.14089107368314</v>
      </c>
    </row>
    <row r="52" customFormat="1" spans="1:7">
      <c r="A52" s="89" t="s">
        <v>53</v>
      </c>
      <c r="B52" s="90" t="s">
        <v>433</v>
      </c>
      <c r="C52" s="94">
        <v>4</v>
      </c>
      <c r="D52" s="90"/>
      <c r="E52" s="90"/>
      <c r="F52" s="95">
        <v>1342</v>
      </c>
      <c r="G52" s="93">
        <f t="shared" si="1"/>
        <v>0.018442822949939</v>
      </c>
    </row>
    <row r="53" customFormat="1" spans="1:7">
      <c r="A53" s="89" t="s">
        <v>55</v>
      </c>
      <c r="B53" s="90" t="s">
        <v>434</v>
      </c>
      <c r="C53" s="96"/>
      <c r="D53" s="90" t="s">
        <v>609</v>
      </c>
      <c r="E53" s="90"/>
      <c r="F53" s="97"/>
      <c r="G53" s="93">
        <f t="shared" si="1"/>
        <v>0</v>
      </c>
    </row>
    <row r="54" customFormat="1" ht="48" spans="1:7">
      <c r="A54" s="89" t="s">
        <v>55</v>
      </c>
      <c r="B54" s="90" t="s">
        <v>435</v>
      </c>
      <c r="C54" s="96">
        <v>3</v>
      </c>
      <c r="D54" s="90" t="s">
        <v>611</v>
      </c>
      <c r="E54" s="90">
        <v>20.846</v>
      </c>
      <c r="F54" s="97">
        <v>1198</v>
      </c>
      <c r="G54" s="93">
        <f t="shared" si="1"/>
        <v>0.0164638613219276</v>
      </c>
    </row>
    <row r="55" customFormat="1" spans="1:7">
      <c r="A55" s="89" t="s">
        <v>55</v>
      </c>
      <c r="B55" s="90" t="s">
        <v>456</v>
      </c>
      <c r="C55" s="96">
        <v>1</v>
      </c>
      <c r="D55" s="90" t="s">
        <v>611</v>
      </c>
      <c r="E55" s="90">
        <v>2.675</v>
      </c>
      <c r="F55" s="97">
        <v>144</v>
      </c>
      <c r="G55" s="93">
        <f t="shared" si="1"/>
        <v>0.00197896162801134</v>
      </c>
    </row>
    <row r="56" customFormat="1" spans="1:7">
      <c r="A56" s="89" t="s">
        <v>55</v>
      </c>
      <c r="B56" s="90" t="s">
        <v>463</v>
      </c>
      <c r="C56" s="96"/>
      <c r="D56" s="90" t="s">
        <v>611</v>
      </c>
      <c r="E56" s="90"/>
      <c r="F56" s="97"/>
      <c r="G56" s="93">
        <f t="shared" si="1"/>
        <v>0</v>
      </c>
    </row>
    <row r="57" customFormat="1" spans="1:7">
      <c r="A57" s="89" t="s">
        <v>55</v>
      </c>
      <c r="B57" s="90" t="s">
        <v>464</v>
      </c>
      <c r="C57" s="96"/>
      <c r="D57" s="90" t="s">
        <v>611</v>
      </c>
      <c r="E57" s="90"/>
      <c r="F57" s="97"/>
      <c r="G57" s="93">
        <f t="shared" si="1"/>
        <v>0</v>
      </c>
    </row>
    <row r="58" customFormat="1" ht="24" spans="1:7">
      <c r="A58" s="89" t="s">
        <v>55</v>
      </c>
      <c r="B58" s="90" t="s">
        <v>465</v>
      </c>
      <c r="C58" s="96"/>
      <c r="D58" s="90" t="s">
        <v>610</v>
      </c>
      <c r="E58" s="90"/>
      <c r="F58" s="97"/>
      <c r="G58" s="93">
        <f t="shared" si="1"/>
        <v>0</v>
      </c>
    </row>
    <row r="59" customFormat="1" ht="24" spans="1:7">
      <c r="A59" s="89" t="s">
        <v>55</v>
      </c>
      <c r="B59" s="90" t="s">
        <v>466</v>
      </c>
      <c r="C59" s="96"/>
      <c r="D59" s="90" t="s">
        <v>610</v>
      </c>
      <c r="E59" s="90"/>
      <c r="F59" s="97"/>
      <c r="G59" s="93">
        <f t="shared" si="1"/>
        <v>0</v>
      </c>
    </row>
    <row r="60" customFormat="1" spans="1:7">
      <c r="A60" s="89" t="s">
        <v>55</v>
      </c>
      <c r="B60" s="90" t="s">
        <v>467</v>
      </c>
      <c r="C60" s="96"/>
      <c r="D60" s="90" t="s">
        <v>606</v>
      </c>
      <c r="E60" s="90"/>
      <c r="F60" s="97"/>
      <c r="G60" s="93">
        <f t="shared" si="1"/>
        <v>0</v>
      </c>
    </row>
    <row r="61" customFormat="1" spans="1:7">
      <c r="A61" s="89" t="s">
        <v>55</v>
      </c>
      <c r="B61" s="90" t="s">
        <v>468</v>
      </c>
      <c r="C61" s="96"/>
      <c r="D61" s="90" t="s">
        <v>611</v>
      </c>
      <c r="E61" s="90"/>
      <c r="F61" s="97"/>
      <c r="G61" s="93">
        <f t="shared" si="1"/>
        <v>0</v>
      </c>
    </row>
    <row r="62" customFormat="1" spans="1:7">
      <c r="A62" s="90" t="s">
        <v>53</v>
      </c>
      <c r="B62" s="90" t="s">
        <v>469</v>
      </c>
      <c r="C62" s="96">
        <v>11</v>
      </c>
      <c r="D62" s="90"/>
      <c r="E62" s="90"/>
      <c r="F62" s="97">
        <v>8910</v>
      </c>
      <c r="G62" s="93">
        <f t="shared" si="1"/>
        <v>0.122448250733201</v>
      </c>
    </row>
    <row r="63" customFormat="1" spans="1:7">
      <c r="A63" s="89" t="s">
        <v>55</v>
      </c>
      <c r="B63" s="90" t="s">
        <v>470</v>
      </c>
      <c r="C63" s="96"/>
      <c r="D63" s="90" t="s">
        <v>615</v>
      </c>
      <c r="E63" s="90"/>
      <c r="F63" s="97"/>
      <c r="G63" s="93">
        <f t="shared" si="1"/>
        <v>0</v>
      </c>
    </row>
    <row r="64" customFormat="1" spans="1:7">
      <c r="A64" s="89" t="s">
        <v>55</v>
      </c>
      <c r="B64" s="90" t="s">
        <v>471</v>
      </c>
      <c r="C64" s="96"/>
      <c r="D64" s="90" t="s">
        <v>611</v>
      </c>
      <c r="E64" s="90"/>
      <c r="F64" s="97"/>
      <c r="G64" s="93">
        <f t="shared" si="1"/>
        <v>0</v>
      </c>
    </row>
    <row r="65" customFormat="1" spans="1:7">
      <c r="A65" s="89" t="s">
        <v>55</v>
      </c>
      <c r="B65" s="90" t="s">
        <v>472</v>
      </c>
      <c r="C65" s="96"/>
      <c r="D65" s="90" t="s">
        <v>610</v>
      </c>
      <c r="E65" s="90"/>
      <c r="F65" s="97"/>
      <c r="G65" s="93">
        <f t="shared" si="1"/>
        <v>0</v>
      </c>
    </row>
    <row r="66" customFormat="1" spans="1:7">
      <c r="A66" s="89" t="s">
        <v>55</v>
      </c>
      <c r="B66" s="90" t="s">
        <v>473</v>
      </c>
      <c r="C66" s="96">
        <v>11</v>
      </c>
      <c r="D66" s="90" t="s">
        <v>609</v>
      </c>
      <c r="E66" s="90">
        <v>14.3</v>
      </c>
      <c r="F66" s="97">
        <v>8910</v>
      </c>
      <c r="G66" s="93">
        <f t="shared" si="1"/>
        <v>0.122448250733201</v>
      </c>
    </row>
    <row r="67" customFormat="1" spans="1:7">
      <c r="A67" s="90" t="s">
        <v>53</v>
      </c>
      <c r="B67" s="90" t="s">
        <v>548</v>
      </c>
      <c r="C67" s="98">
        <v>0</v>
      </c>
      <c r="D67" s="90"/>
      <c r="E67" s="90"/>
      <c r="F67" s="99">
        <v>0</v>
      </c>
      <c r="G67" s="93">
        <f t="shared" si="1"/>
        <v>0</v>
      </c>
    </row>
    <row r="68" customFormat="1" spans="1:7">
      <c r="A68" s="89" t="s">
        <v>55</v>
      </c>
      <c r="B68" s="90" t="s">
        <v>549</v>
      </c>
      <c r="C68" s="96"/>
      <c r="D68" s="90" t="s">
        <v>610</v>
      </c>
      <c r="E68" s="90"/>
      <c r="F68" s="97"/>
      <c r="G68" s="93">
        <f t="shared" si="1"/>
        <v>0</v>
      </c>
    </row>
    <row r="69" customFormat="1" spans="1:7">
      <c r="A69" s="89" t="s">
        <v>55</v>
      </c>
      <c r="B69" s="90" t="s">
        <v>550</v>
      </c>
      <c r="C69" s="96"/>
      <c r="D69" s="90" t="s">
        <v>610</v>
      </c>
      <c r="E69" s="90"/>
      <c r="F69" s="97"/>
      <c r="G69" s="93">
        <f t="shared" ref="G69:G96" si="2">F69/$F$5</f>
        <v>0</v>
      </c>
    </row>
    <row r="70" customFormat="1" ht="24" spans="1:7">
      <c r="A70" s="89" t="s">
        <v>55</v>
      </c>
      <c r="B70" s="90" t="s">
        <v>551</v>
      </c>
      <c r="C70" s="96"/>
      <c r="D70" s="90" t="s">
        <v>610</v>
      </c>
      <c r="E70" s="90"/>
      <c r="F70" s="97"/>
      <c r="G70" s="93">
        <f t="shared" si="2"/>
        <v>0</v>
      </c>
    </row>
    <row r="71" customFormat="1" spans="1:7">
      <c r="A71" s="89" t="s">
        <v>55</v>
      </c>
      <c r="B71" s="90" t="s">
        <v>552</v>
      </c>
      <c r="C71" s="96"/>
      <c r="D71" s="90" t="s">
        <v>610</v>
      </c>
      <c r="E71" s="90"/>
      <c r="F71" s="97"/>
      <c r="G71" s="93">
        <f t="shared" si="2"/>
        <v>0</v>
      </c>
    </row>
    <row r="72" customFormat="1" spans="1:7">
      <c r="A72" s="89" t="s">
        <v>55</v>
      </c>
      <c r="B72" s="90" t="s">
        <v>553</v>
      </c>
      <c r="C72" s="96"/>
      <c r="D72" s="90" t="s">
        <v>610</v>
      </c>
      <c r="E72" s="90"/>
      <c r="F72" s="97"/>
      <c r="G72" s="93">
        <f t="shared" si="2"/>
        <v>0</v>
      </c>
    </row>
    <row r="73" customFormat="1" ht="36" spans="1:7">
      <c r="A73" s="89" t="s">
        <v>55</v>
      </c>
      <c r="B73" s="90" t="s">
        <v>554</v>
      </c>
      <c r="C73" s="96"/>
      <c r="D73" s="90" t="s">
        <v>610</v>
      </c>
      <c r="E73" s="90"/>
      <c r="F73" s="97"/>
      <c r="G73" s="93">
        <f t="shared" si="2"/>
        <v>0</v>
      </c>
    </row>
    <row r="74" customFormat="1" spans="1:7">
      <c r="A74" s="89" t="s">
        <v>51</v>
      </c>
      <c r="B74" s="90" t="s">
        <v>555</v>
      </c>
      <c r="C74" s="96">
        <v>1</v>
      </c>
      <c r="D74" s="90"/>
      <c r="E74" s="90"/>
      <c r="F74" s="97">
        <v>300</v>
      </c>
      <c r="G74" s="93">
        <f t="shared" si="2"/>
        <v>0.00412283672502362</v>
      </c>
    </row>
    <row r="75" customFormat="1" spans="1:7">
      <c r="A75" s="89" t="s">
        <v>53</v>
      </c>
      <c r="B75" s="90" t="s">
        <v>555</v>
      </c>
      <c r="C75" s="96">
        <v>1</v>
      </c>
      <c r="D75" s="90"/>
      <c r="E75" s="90"/>
      <c r="F75" s="97">
        <v>300</v>
      </c>
      <c r="G75" s="93">
        <f t="shared" si="2"/>
        <v>0.00412283672502362</v>
      </c>
    </row>
    <row r="76" customFormat="1" spans="1:7">
      <c r="A76" s="89" t="s">
        <v>55</v>
      </c>
      <c r="B76" s="90" t="s">
        <v>556</v>
      </c>
      <c r="C76" s="96"/>
      <c r="D76" s="90" t="s">
        <v>24</v>
      </c>
      <c r="E76" s="90"/>
      <c r="F76" s="97"/>
      <c r="G76" s="93">
        <f t="shared" si="2"/>
        <v>0</v>
      </c>
    </row>
    <row r="77" customFormat="1" spans="1:7">
      <c r="A77" s="89" t="s">
        <v>55</v>
      </c>
      <c r="B77" s="90" t="s">
        <v>557</v>
      </c>
      <c r="C77" s="96"/>
      <c r="D77" s="90" t="s">
        <v>610</v>
      </c>
      <c r="E77" s="90"/>
      <c r="F77" s="97"/>
      <c r="G77" s="93">
        <f t="shared" si="2"/>
        <v>0</v>
      </c>
    </row>
    <row r="78" customFormat="1" spans="1:7">
      <c r="A78" s="89" t="s">
        <v>55</v>
      </c>
      <c r="B78" s="90" t="s">
        <v>558</v>
      </c>
      <c r="C78" s="96"/>
      <c r="D78" s="90" t="s">
        <v>609</v>
      </c>
      <c r="E78" s="90"/>
      <c r="F78" s="97"/>
      <c r="G78" s="93">
        <f t="shared" si="2"/>
        <v>0</v>
      </c>
    </row>
    <row r="79" customFormat="1" spans="1:7">
      <c r="A79" s="89" t="s">
        <v>55</v>
      </c>
      <c r="B79" s="90" t="s">
        <v>559</v>
      </c>
      <c r="C79" s="96"/>
      <c r="D79" s="90" t="s">
        <v>609</v>
      </c>
      <c r="E79" s="90"/>
      <c r="F79" s="97"/>
      <c r="G79" s="93">
        <f t="shared" si="2"/>
        <v>0</v>
      </c>
    </row>
    <row r="80" customFormat="1" spans="1:7">
      <c r="A80" s="89" t="s">
        <v>55</v>
      </c>
      <c r="B80" s="90" t="s">
        <v>560</v>
      </c>
      <c r="C80" s="96">
        <v>1</v>
      </c>
      <c r="D80" s="90" t="s">
        <v>609</v>
      </c>
      <c r="E80" s="90">
        <v>20000</v>
      </c>
      <c r="F80" s="97">
        <v>300</v>
      </c>
      <c r="G80" s="93">
        <f t="shared" si="2"/>
        <v>0.00412283672502362</v>
      </c>
    </row>
    <row r="81" customFormat="1" spans="1:7">
      <c r="A81" s="89" t="s">
        <v>55</v>
      </c>
      <c r="B81" s="90" t="s">
        <v>569</v>
      </c>
      <c r="C81" s="96"/>
      <c r="D81" s="90" t="s">
        <v>606</v>
      </c>
      <c r="E81" s="90"/>
      <c r="F81" s="97"/>
      <c r="G81" s="93">
        <f t="shared" si="2"/>
        <v>0</v>
      </c>
    </row>
    <row r="82" customFormat="1" spans="1:7">
      <c r="A82" s="89" t="s">
        <v>51</v>
      </c>
      <c r="B82" s="90" t="s">
        <v>570</v>
      </c>
      <c r="C82" s="96">
        <v>1</v>
      </c>
      <c r="D82" s="90"/>
      <c r="E82" s="90"/>
      <c r="F82" s="97">
        <v>1116.6</v>
      </c>
      <c r="G82" s="93">
        <f t="shared" si="2"/>
        <v>0.0153451982905379</v>
      </c>
    </row>
    <row r="83" customFormat="1" spans="1:7">
      <c r="A83" s="90" t="s">
        <v>53</v>
      </c>
      <c r="B83" s="90" t="s">
        <v>571</v>
      </c>
      <c r="C83" s="96">
        <v>0</v>
      </c>
      <c r="D83" s="90"/>
      <c r="E83" s="90"/>
      <c r="F83" s="97">
        <v>0</v>
      </c>
      <c r="G83" s="93">
        <f t="shared" si="2"/>
        <v>0</v>
      </c>
    </row>
    <row r="84" customFormat="1" spans="1:7">
      <c r="A84" s="89" t="s">
        <v>55</v>
      </c>
      <c r="B84" s="90" t="s">
        <v>572</v>
      </c>
      <c r="C84" s="96"/>
      <c r="D84" s="90" t="s">
        <v>616</v>
      </c>
      <c r="E84" s="90"/>
      <c r="F84" s="97"/>
      <c r="G84" s="93">
        <f t="shared" si="2"/>
        <v>0</v>
      </c>
    </row>
    <row r="85" customFormat="1" spans="1:7">
      <c r="A85" s="90" t="s">
        <v>53</v>
      </c>
      <c r="B85" s="90" t="s">
        <v>573</v>
      </c>
      <c r="C85" s="96">
        <v>1</v>
      </c>
      <c r="D85" s="90"/>
      <c r="E85" s="90"/>
      <c r="F85" s="97">
        <v>1116.6</v>
      </c>
      <c r="G85" s="93">
        <f t="shared" si="2"/>
        <v>0.0153451982905379</v>
      </c>
    </row>
    <row r="86" customFormat="1" spans="1:7">
      <c r="A86" s="89" t="s">
        <v>55</v>
      </c>
      <c r="B86" s="90" t="s">
        <v>574</v>
      </c>
      <c r="C86" s="96">
        <v>1</v>
      </c>
      <c r="D86" s="90" t="s">
        <v>24</v>
      </c>
      <c r="E86" s="90">
        <v>3722</v>
      </c>
      <c r="F86" s="97">
        <v>1116.6</v>
      </c>
      <c r="G86" s="93">
        <f t="shared" si="2"/>
        <v>0.0153451982905379</v>
      </c>
    </row>
    <row r="87" customFormat="1" spans="1:7">
      <c r="A87" s="90" t="s">
        <v>53</v>
      </c>
      <c r="B87" s="90" t="s">
        <v>584</v>
      </c>
      <c r="C87" s="96">
        <v>0</v>
      </c>
      <c r="D87" s="90"/>
      <c r="E87" s="90"/>
      <c r="F87" s="97">
        <v>0</v>
      </c>
      <c r="G87" s="93">
        <f t="shared" si="2"/>
        <v>0</v>
      </c>
    </row>
    <row r="88" customFormat="1" spans="1:7">
      <c r="A88" s="89" t="s">
        <v>55</v>
      </c>
      <c r="B88" s="90" t="s">
        <v>585</v>
      </c>
      <c r="C88" s="96"/>
      <c r="D88" s="90" t="s">
        <v>615</v>
      </c>
      <c r="E88" s="90"/>
      <c r="F88" s="97"/>
      <c r="G88" s="93">
        <f t="shared" si="2"/>
        <v>0</v>
      </c>
    </row>
    <row r="89" customFormat="1" spans="1:7">
      <c r="A89" s="89" t="s">
        <v>51</v>
      </c>
      <c r="B89" s="90" t="s">
        <v>586</v>
      </c>
      <c r="C89" s="96">
        <v>0</v>
      </c>
      <c r="D89" s="90"/>
      <c r="E89" s="90"/>
      <c r="F89" s="97">
        <v>0</v>
      </c>
      <c r="G89" s="93">
        <f t="shared" si="2"/>
        <v>0</v>
      </c>
    </row>
    <row r="90" customFormat="1" spans="1:7">
      <c r="A90" s="89" t="s">
        <v>53</v>
      </c>
      <c r="B90" s="90" t="s">
        <v>586</v>
      </c>
      <c r="C90" s="96">
        <v>0</v>
      </c>
      <c r="D90" s="90"/>
      <c r="E90" s="90"/>
      <c r="F90" s="97">
        <v>0</v>
      </c>
      <c r="G90" s="93">
        <f t="shared" si="2"/>
        <v>0</v>
      </c>
    </row>
    <row r="91" customFormat="1" spans="1:7">
      <c r="A91" s="89" t="s">
        <v>55</v>
      </c>
      <c r="B91" s="90" t="s">
        <v>586</v>
      </c>
      <c r="C91" s="96"/>
      <c r="D91" s="90" t="s">
        <v>609</v>
      </c>
      <c r="E91" s="90"/>
      <c r="F91" s="97"/>
      <c r="G91" s="93">
        <f t="shared" si="2"/>
        <v>0</v>
      </c>
    </row>
    <row r="92" customFormat="1" spans="1:7">
      <c r="A92" s="89" t="s">
        <v>51</v>
      </c>
      <c r="B92" s="90" t="s">
        <v>587</v>
      </c>
      <c r="C92" s="96">
        <v>1</v>
      </c>
      <c r="D92" s="90"/>
      <c r="E92" s="90"/>
      <c r="F92" s="97">
        <v>73.72</v>
      </c>
      <c r="G92" s="93">
        <f t="shared" si="2"/>
        <v>0.00101311841122914</v>
      </c>
    </row>
    <row r="93" customFormat="1" spans="1:7">
      <c r="A93" s="89" t="s">
        <v>53</v>
      </c>
      <c r="B93" s="90" t="s">
        <v>587</v>
      </c>
      <c r="C93" s="96">
        <v>1</v>
      </c>
      <c r="D93" s="90"/>
      <c r="E93" s="90"/>
      <c r="F93" s="97">
        <v>73.72</v>
      </c>
      <c r="G93" s="93">
        <f t="shared" si="2"/>
        <v>0.00101311841122914</v>
      </c>
    </row>
    <row r="94" customFormat="1" spans="1:7">
      <c r="A94" s="89" t="s">
        <v>55</v>
      </c>
      <c r="B94" s="90" t="s">
        <v>588</v>
      </c>
      <c r="C94" s="96"/>
      <c r="D94" s="90" t="s">
        <v>610</v>
      </c>
      <c r="E94" s="90"/>
      <c r="F94" s="97"/>
      <c r="G94" s="93">
        <f t="shared" si="2"/>
        <v>0</v>
      </c>
    </row>
    <row r="95" customFormat="1" spans="1:7">
      <c r="A95" s="89" t="s">
        <v>55</v>
      </c>
      <c r="B95" s="90" t="s">
        <v>589</v>
      </c>
      <c r="C95" s="96">
        <v>1</v>
      </c>
      <c r="D95" s="90" t="s">
        <v>23</v>
      </c>
      <c r="E95" s="90">
        <v>7021</v>
      </c>
      <c r="F95" s="97">
        <v>73.72</v>
      </c>
      <c r="G95" s="93">
        <f t="shared" si="2"/>
        <v>0.00101311841122914</v>
      </c>
    </row>
    <row r="96" customFormat="1" spans="1:7">
      <c r="A96" s="89" t="s">
        <v>55</v>
      </c>
      <c r="B96" s="90" t="s">
        <v>598</v>
      </c>
      <c r="C96" s="96"/>
      <c r="D96" s="90"/>
      <c r="E96" s="90"/>
      <c r="F96" s="97"/>
      <c r="G96" s="93">
        <f t="shared" si="2"/>
        <v>0</v>
      </c>
    </row>
  </sheetData>
  <autoFilter ref="A4:G96">
    <extLst/>
  </autoFilter>
  <mergeCells count="7">
    <mergeCell ref="A2:G2"/>
    <mergeCell ref="D3:E3"/>
    <mergeCell ref="F3:G3"/>
    <mergeCell ref="A5:B5"/>
    <mergeCell ref="A3:A4"/>
    <mergeCell ref="B3:B4"/>
    <mergeCell ref="C3:C4"/>
  </mergeCells>
  <printOptions horizontalCentered="1"/>
  <pageMargins left="0.554861111111111" right="0.554861111111111" top="0.66875" bottom="0.393055555555556" header="0.5" footer="0.314583333333333"/>
  <pageSetup paperSize="9" scale="88" fitToHeight="0" orientation="portrait"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O69"/>
  <sheetViews>
    <sheetView workbookViewId="0">
      <selection activeCell="Y32" sqref="Y32:AK32"/>
    </sheetView>
  </sheetViews>
  <sheetFormatPr defaultColWidth="9" defaultRowHeight="13.5"/>
  <cols>
    <col min="1" max="1" width="7.25" customWidth="1"/>
    <col min="2" max="2" width="27.3833333333333" customWidth="1"/>
    <col min="3" max="3" width="10" customWidth="1"/>
    <col min="4" max="4" width="6.64166666666667" customWidth="1"/>
    <col min="7" max="7" width="13.6416666666667" customWidth="1"/>
    <col min="9" max="9" width="7.88333333333333" customWidth="1"/>
    <col min="10" max="10" width="39.75" customWidth="1"/>
    <col min="11" max="11" width="10.3833333333333" customWidth="1"/>
    <col min="12" max="12" width="7.38333333333333" customWidth="1"/>
    <col min="15" max="15" width="18.3833333333333" customWidth="1"/>
  </cols>
  <sheetData>
    <row r="1" ht="32" customHeight="1" spans="1:15">
      <c r="A1" s="1" t="s">
        <v>617</v>
      </c>
      <c r="B1" s="1"/>
      <c r="C1" s="1"/>
      <c r="D1" s="1"/>
      <c r="E1" s="1"/>
      <c r="F1" s="1"/>
      <c r="G1" s="1"/>
      <c r="H1" s="1"/>
      <c r="I1" s="1"/>
      <c r="J1" s="1"/>
      <c r="K1" s="1"/>
      <c r="L1" s="1"/>
      <c r="M1" s="1"/>
      <c r="N1" s="1"/>
      <c r="O1" s="1"/>
    </row>
    <row r="2" spans="1:15">
      <c r="A2" s="2" t="s">
        <v>2</v>
      </c>
      <c r="B2" s="2" t="s">
        <v>600</v>
      </c>
      <c r="C2" s="2" t="s">
        <v>601</v>
      </c>
      <c r="D2" s="3" t="s">
        <v>602</v>
      </c>
      <c r="E2" s="4"/>
      <c r="F2" s="5" t="s">
        <v>603</v>
      </c>
      <c r="G2" s="6"/>
      <c r="I2" s="2" t="s">
        <v>2</v>
      </c>
      <c r="J2" s="2" t="s">
        <v>600</v>
      </c>
      <c r="K2" s="2" t="s">
        <v>601</v>
      </c>
      <c r="L2" s="3" t="s">
        <v>602</v>
      </c>
      <c r="M2" s="4"/>
      <c r="N2" s="3" t="s">
        <v>603</v>
      </c>
      <c r="O2" s="4"/>
    </row>
    <row r="3" ht="38" customHeight="1" spans="1:15">
      <c r="A3" s="2"/>
      <c r="B3" s="2"/>
      <c r="C3" s="7"/>
      <c r="D3" s="2" t="s">
        <v>604</v>
      </c>
      <c r="E3" s="8" t="s">
        <v>605</v>
      </c>
      <c r="F3" s="5" t="s">
        <v>606</v>
      </c>
      <c r="G3" s="6" t="s">
        <v>607</v>
      </c>
      <c r="I3" s="2"/>
      <c r="J3" s="2"/>
      <c r="K3" s="2"/>
      <c r="L3" s="2" t="s">
        <v>604</v>
      </c>
      <c r="M3" s="2" t="s">
        <v>605</v>
      </c>
      <c r="N3" s="5" t="s">
        <v>606</v>
      </c>
      <c r="O3" s="6" t="s">
        <v>607</v>
      </c>
    </row>
    <row r="4" spans="1:15">
      <c r="A4" s="9" t="s">
        <v>50</v>
      </c>
      <c r="B4" s="10"/>
      <c r="C4" s="11"/>
      <c r="D4" s="12"/>
      <c r="E4" s="13"/>
      <c r="F4" s="14"/>
      <c r="G4" s="15"/>
      <c r="I4" s="50"/>
      <c r="J4" s="50"/>
      <c r="K4" s="50"/>
      <c r="L4" s="51"/>
      <c r="M4" s="51"/>
      <c r="N4" s="51"/>
      <c r="O4" s="51"/>
    </row>
    <row r="5" spans="1:15">
      <c r="A5" s="16" t="s">
        <v>618</v>
      </c>
      <c r="B5" s="17" t="s">
        <v>52</v>
      </c>
      <c r="C5" s="18"/>
      <c r="D5" s="19"/>
      <c r="E5" s="20"/>
      <c r="F5" s="21"/>
      <c r="G5" s="22"/>
      <c r="I5" s="16" t="s">
        <v>619</v>
      </c>
      <c r="J5" s="17" t="s">
        <v>432</v>
      </c>
      <c r="K5" s="18"/>
      <c r="L5" s="19"/>
      <c r="M5" s="49"/>
      <c r="N5" s="21"/>
      <c r="O5" s="22"/>
    </row>
    <row r="6" spans="1:15">
      <c r="A6" s="23" t="s">
        <v>620</v>
      </c>
      <c r="B6" s="24" t="s">
        <v>54</v>
      </c>
      <c r="C6" s="25"/>
      <c r="D6" s="26"/>
      <c r="E6" s="27"/>
      <c r="F6" s="28"/>
      <c r="G6" s="29"/>
      <c r="I6" s="41" t="s">
        <v>620</v>
      </c>
      <c r="J6" s="52" t="s">
        <v>621</v>
      </c>
      <c r="K6" s="42"/>
      <c r="L6" s="43"/>
      <c r="M6" s="53"/>
      <c r="N6" s="45"/>
      <c r="O6" s="46"/>
    </row>
    <row r="7" spans="1:15">
      <c r="A7" s="30">
        <v>1</v>
      </c>
      <c r="B7" s="31" t="s">
        <v>56</v>
      </c>
      <c r="C7" s="32"/>
      <c r="D7" s="33"/>
      <c r="E7" s="34"/>
      <c r="F7" s="35"/>
      <c r="G7" s="15"/>
      <c r="I7" s="30">
        <v>1</v>
      </c>
      <c r="J7" s="47" t="s">
        <v>622</v>
      </c>
      <c r="K7" s="32"/>
      <c r="L7" s="33"/>
      <c r="M7" s="54"/>
      <c r="N7" s="35"/>
      <c r="O7" s="15"/>
    </row>
    <row r="8" spans="1:15">
      <c r="A8" s="36" t="s">
        <v>623</v>
      </c>
      <c r="B8" s="31" t="s">
        <v>624</v>
      </c>
      <c r="C8" s="32"/>
      <c r="D8" s="33"/>
      <c r="E8" s="34"/>
      <c r="F8" s="35"/>
      <c r="G8" s="15"/>
      <c r="I8" s="30">
        <v>2</v>
      </c>
      <c r="J8" s="55" t="s">
        <v>625</v>
      </c>
      <c r="K8" s="32"/>
      <c r="L8" s="33"/>
      <c r="M8" s="54"/>
      <c r="N8" s="35"/>
      <c r="O8" s="15"/>
    </row>
    <row r="9" ht="18" customHeight="1" spans="1:15">
      <c r="A9" s="36" t="s">
        <v>626</v>
      </c>
      <c r="B9" s="31" t="s">
        <v>627</v>
      </c>
      <c r="C9" s="32"/>
      <c r="D9" s="33"/>
      <c r="E9" s="34"/>
      <c r="F9" s="35"/>
      <c r="G9" s="15"/>
      <c r="I9" s="30">
        <v>3</v>
      </c>
      <c r="J9" s="37" t="s">
        <v>456</v>
      </c>
      <c r="K9" s="32"/>
      <c r="L9" s="33"/>
      <c r="M9" s="54"/>
      <c r="N9" s="35"/>
      <c r="O9" s="15"/>
    </row>
    <row r="10" ht="18" customHeight="1" spans="1:15">
      <c r="A10" s="30">
        <v>2</v>
      </c>
      <c r="B10" s="31" t="s">
        <v>123</v>
      </c>
      <c r="C10" s="32"/>
      <c r="D10" s="33"/>
      <c r="E10" s="34"/>
      <c r="F10" s="35"/>
      <c r="G10" s="15"/>
      <c r="I10" s="30">
        <v>4</v>
      </c>
      <c r="J10" s="37" t="s">
        <v>628</v>
      </c>
      <c r="K10" s="32"/>
      <c r="L10" s="33"/>
      <c r="M10" s="54"/>
      <c r="N10" s="35"/>
      <c r="O10" s="15"/>
    </row>
    <row r="11" ht="27" customHeight="1" spans="1:15">
      <c r="A11" s="36" t="s">
        <v>623</v>
      </c>
      <c r="B11" s="10" t="s">
        <v>629</v>
      </c>
      <c r="C11" s="32"/>
      <c r="D11" s="33"/>
      <c r="E11" s="34"/>
      <c r="F11" s="35"/>
      <c r="G11" s="15"/>
      <c r="I11" s="30">
        <v>5</v>
      </c>
      <c r="J11" s="56" t="s">
        <v>630</v>
      </c>
      <c r="K11" s="32"/>
      <c r="L11" s="33"/>
      <c r="M11" s="54"/>
      <c r="N11" s="35"/>
      <c r="O11" s="15"/>
    </row>
    <row r="12" ht="27" customHeight="1" spans="1:15">
      <c r="A12" s="36" t="s">
        <v>626</v>
      </c>
      <c r="B12" s="10" t="s">
        <v>631</v>
      </c>
      <c r="C12" s="32"/>
      <c r="D12" s="33"/>
      <c r="E12" s="34"/>
      <c r="F12" s="35"/>
      <c r="G12" s="15"/>
      <c r="I12" s="30">
        <v>6</v>
      </c>
      <c r="J12" s="37" t="s">
        <v>632</v>
      </c>
      <c r="K12" s="32"/>
      <c r="L12" s="33"/>
      <c r="M12" s="54"/>
      <c r="N12" s="35"/>
      <c r="O12" s="15"/>
    </row>
    <row r="13" ht="27" customHeight="1" spans="1:15">
      <c r="A13" s="36" t="s">
        <v>633</v>
      </c>
      <c r="B13" s="10" t="s">
        <v>634</v>
      </c>
      <c r="C13" s="32"/>
      <c r="D13" s="33"/>
      <c r="E13" s="34"/>
      <c r="F13" s="35"/>
      <c r="G13" s="15"/>
      <c r="I13" s="30">
        <v>7</v>
      </c>
      <c r="J13" s="57" t="s">
        <v>466</v>
      </c>
      <c r="K13" s="32"/>
      <c r="L13" s="33"/>
      <c r="M13" s="54"/>
      <c r="N13" s="35"/>
      <c r="O13" s="15"/>
    </row>
    <row r="14" ht="18" customHeight="1" spans="1:15">
      <c r="A14" s="36" t="s">
        <v>635</v>
      </c>
      <c r="B14" s="10" t="s">
        <v>636</v>
      </c>
      <c r="C14" s="32"/>
      <c r="D14" s="33"/>
      <c r="E14" s="34"/>
      <c r="F14" s="35"/>
      <c r="G14" s="15"/>
      <c r="I14" s="30">
        <v>8</v>
      </c>
      <c r="J14" s="47" t="s">
        <v>467</v>
      </c>
      <c r="K14" s="32"/>
      <c r="L14" s="33"/>
      <c r="M14" s="54"/>
      <c r="N14" s="35"/>
      <c r="O14" s="15"/>
    </row>
    <row r="15" ht="18" customHeight="1" spans="1:15">
      <c r="A15" s="30">
        <v>3</v>
      </c>
      <c r="B15" s="31" t="s">
        <v>197</v>
      </c>
      <c r="C15" s="32"/>
      <c r="D15" s="33"/>
      <c r="E15" s="34"/>
      <c r="F15" s="35"/>
      <c r="G15" s="15"/>
      <c r="I15" s="30">
        <v>9</v>
      </c>
      <c r="J15" s="47" t="s">
        <v>587</v>
      </c>
      <c r="K15" s="32"/>
      <c r="L15" s="33"/>
      <c r="M15" s="54"/>
      <c r="N15" s="35"/>
      <c r="O15" s="15"/>
    </row>
    <row r="16" ht="18" customHeight="1" spans="1:15">
      <c r="A16" s="30">
        <v>4</v>
      </c>
      <c r="B16" s="31" t="s">
        <v>198</v>
      </c>
      <c r="C16" s="32"/>
      <c r="D16" s="33"/>
      <c r="E16" s="34"/>
      <c r="F16" s="35"/>
      <c r="G16" s="15"/>
      <c r="I16" s="58" t="s">
        <v>637</v>
      </c>
      <c r="J16" s="52" t="s">
        <v>469</v>
      </c>
      <c r="K16" s="52"/>
      <c r="L16" s="52"/>
      <c r="M16" s="52"/>
      <c r="N16" s="52"/>
      <c r="O16" s="52"/>
    </row>
    <row r="17" ht="24" customHeight="1" spans="1:15">
      <c r="A17" s="36" t="s">
        <v>623</v>
      </c>
      <c r="B17" s="10" t="s">
        <v>638</v>
      </c>
      <c r="C17" s="32"/>
      <c r="D17" s="33"/>
      <c r="E17" s="34"/>
      <c r="F17" s="35"/>
      <c r="G17" s="15"/>
      <c r="I17" s="30">
        <v>1</v>
      </c>
      <c r="J17" s="37" t="s">
        <v>470</v>
      </c>
      <c r="K17" s="32"/>
      <c r="L17" s="33"/>
      <c r="M17" s="54"/>
      <c r="N17" s="35"/>
      <c r="O17" s="15"/>
    </row>
    <row r="18" ht="24" customHeight="1" spans="1:15">
      <c r="A18" s="36" t="s">
        <v>626</v>
      </c>
      <c r="B18" s="10" t="s">
        <v>639</v>
      </c>
      <c r="C18" s="32"/>
      <c r="D18" s="33"/>
      <c r="E18" s="34"/>
      <c r="F18" s="35"/>
      <c r="G18" s="15"/>
      <c r="I18" s="30">
        <v>2</v>
      </c>
      <c r="J18" s="37" t="s">
        <v>471</v>
      </c>
      <c r="K18" s="32"/>
      <c r="L18" s="33"/>
      <c r="M18" s="54"/>
      <c r="N18" s="35"/>
      <c r="O18" s="15"/>
    </row>
    <row r="19" ht="24" customHeight="1" spans="1:15">
      <c r="A19" s="36" t="s">
        <v>633</v>
      </c>
      <c r="B19" s="10" t="s">
        <v>640</v>
      </c>
      <c r="C19" s="32"/>
      <c r="D19" s="33"/>
      <c r="E19" s="34"/>
      <c r="F19" s="35"/>
      <c r="G19" s="15"/>
      <c r="I19" s="30">
        <v>3</v>
      </c>
      <c r="J19" s="37" t="s">
        <v>472</v>
      </c>
      <c r="K19" s="32"/>
      <c r="L19" s="33"/>
      <c r="M19" s="54"/>
      <c r="N19" s="35"/>
      <c r="O19" s="15"/>
    </row>
    <row r="20" ht="24" customHeight="1" spans="1:15">
      <c r="A20" s="36" t="s">
        <v>635</v>
      </c>
      <c r="B20" s="10" t="s">
        <v>641</v>
      </c>
      <c r="C20" s="32"/>
      <c r="D20" s="33"/>
      <c r="E20" s="34"/>
      <c r="F20" s="35"/>
      <c r="G20" s="15"/>
      <c r="I20" s="30">
        <v>4</v>
      </c>
      <c r="J20" s="37" t="s">
        <v>473</v>
      </c>
      <c r="K20" s="32"/>
      <c r="L20" s="33"/>
      <c r="M20" s="54"/>
      <c r="N20" s="35"/>
      <c r="O20" s="15"/>
    </row>
    <row r="21" spans="1:15">
      <c r="A21" s="30">
        <v>5</v>
      </c>
      <c r="B21" s="31" t="s">
        <v>213</v>
      </c>
      <c r="C21" s="32"/>
      <c r="D21" s="33"/>
      <c r="E21" s="34"/>
      <c r="F21" s="35"/>
      <c r="G21" s="15"/>
      <c r="I21" s="58" t="s">
        <v>642</v>
      </c>
      <c r="J21" s="52" t="s">
        <v>548</v>
      </c>
      <c r="K21" s="52"/>
      <c r="L21" s="52"/>
      <c r="M21" s="52"/>
      <c r="N21" s="52"/>
      <c r="O21" s="52"/>
    </row>
    <row r="22" ht="22" customHeight="1" spans="1:15">
      <c r="A22" s="30">
        <v>6</v>
      </c>
      <c r="B22" s="31" t="s">
        <v>643</v>
      </c>
      <c r="C22" s="32"/>
      <c r="D22" s="33"/>
      <c r="E22" s="34"/>
      <c r="F22" s="35"/>
      <c r="G22" s="15"/>
      <c r="I22" s="30">
        <v>1</v>
      </c>
      <c r="J22" s="56" t="s">
        <v>644</v>
      </c>
      <c r="K22" s="32"/>
      <c r="L22" s="33"/>
      <c r="M22" s="54"/>
      <c r="N22" s="35"/>
      <c r="O22" s="15"/>
    </row>
    <row r="23" ht="29" customHeight="1" spans="1:15">
      <c r="A23" s="30">
        <v>7</v>
      </c>
      <c r="B23" s="37" t="s">
        <v>645</v>
      </c>
      <c r="C23" s="32"/>
      <c r="D23" s="33"/>
      <c r="E23" s="34"/>
      <c r="F23" s="35"/>
      <c r="G23" s="15"/>
      <c r="I23" s="30">
        <v>2</v>
      </c>
      <c r="J23" s="37" t="s">
        <v>550</v>
      </c>
      <c r="K23" s="32"/>
      <c r="L23" s="33"/>
      <c r="M23" s="54"/>
      <c r="N23" s="35"/>
      <c r="O23" s="15"/>
    </row>
    <row r="24" ht="29" customHeight="1" spans="1:15">
      <c r="A24" s="23" t="s">
        <v>637</v>
      </c>
      <c r="B24" s="38" t="s">
        <v>225</v>
      </c>
      <c r="C24" s="25"/>
      <c r="D24" s="26"/>
      <c r="E24" s="27"/>
      <c r="F24" s="28"/>
      <c r="G24" s="29"/>
      <c r="I24" s="30">
        <v>3</v>
      </c>
      <c r="J24" s="37" t="s">
        <v>551</v>
      </c>
      <c r="K24" s="32"/>
      <c r="L24" s="33"/>
      <c r="M24" s="54"/>
      <c r="N24" s="35"/>
      <c r="O24" s="15"/>
    </row>
    <row r="25" ht="29" customHeight="1" spans="1:15">
      <c r="A25" s="30">
        <v>1</v>
      </c>
      <c r="B25" s="37" t="s">
        <v>226</v>
      </c>
      <c r="C25" s="32"/>
      <c r="D25" s="33"/>
      <c r="E25" s="34"/>
      <c r="F25" s="35"/>
      <c r="G25" s="15"/>
      <c r="I25" s="30">
        <v>4</v>
      </c>
      <c r="J25" s="37" t="s">
        <v>646</v>
      </c>
      <c r="K25" s="32"/>
      <c r="L25" s="33"/>
      <c r="M25" s="54"/>
      <c r="N25" s="35"/>
      <c r="O25" s="15"/>
    </row>
    <row r="26" ht="29" customHeight="1" spans="1:15">
      <c r="A26" s="30">
        <v>2</v>
      </c>
      <c r="B26" s="39" t="s">
        <v>227</v>
      </c>
      <c r="C26" s="32"/>
      <c r="D26" s="33"/>
      <c r="E26" s="34"/>
      <c r="F26" s="35"/>
      <c r="G26" s="15"/>
      <c r="I26" s="30">
        <v>5</v>
      </c>
      <c r="J26" s="37" t="s">
        <v>553</v>
      </c>
      <c r="K26" s="32"/>
      <c r="L26" s="33"/>
      <c r="M26" s="54"/>
      <c r="N26" s="35"/>
      <c r="O26" s="15"/>
    </row>
    <row r="27" ht="24" spans="1:15">
      <c r="A27" s="30">
        <v>3</v>
      </c>
      <c r="B27" s="37" t="s">
        <v>647</v>
      </c>
      <c r="C27" s="32"/>
      <c r="D27" s="33"/>
      <c r="E27" s="34"/>
      <c r="F27" s="35"/>
      <c r="G27" s="15"/>
      <c r="I27" s="30">
        <v>6</v>
      </c>
      <c r="J27" s="37" t="s">
        <v>648</v>
      </c>
      <c r="K27" s="11"/>
      <c r="L27" s="12"/>
      <c r="M27" s="59"/>
      <c r="N27" s="14"/>
      <c r="O27" s="15"/>
    </row>
    <row r="28" spans="1:15">
      <c r="A28" s="30">
        <v>4</v>
      </c>
      <c r="B28" s="37" t="s">
        <v>238</v>
      </c>
      <c r="C28" s="32"/>
      <c r="D28" s="33"/>
      <c r="E28" s="34"/>
      <c r="F28" s="35"/>
      <c r="G28" s="15"/>
      <c r="I28" s="16" t="s">
        <v>649</v>
      </c>
      <c r="J28" s="17" t="s">
        <v>555</v>
      </c>
      <c r="K28" s="18"/>
      <c r="L28" s="19"/>
      <c r="M28" s="49"/>
      <c r="N28" s="21"/>
      <c r="O28" s="22"/>
    </row>
    <row r="29" spans="1:15">
      <c r="A29" s="23" t="s">
        <v>642</v>
      </c>
      <c r="B29" s="38" t="s">
        <v>239</v>
      </c>
      <c r="C29" s="25"/>
      <c r="D29" s="26"/>
      <c r="E29" s="27"/>
      <c r="F29" s="28"/>
      <c r="G29" s="29"/>
      <c r="I29" s="41" t="s">
        <v>620</v>
      </c>
      <c r="J29" s="52" t="s">
        <v>555</v>
      </c>
      <c r="K29" s="42"/>
      <c r="L29" s="43"/>
      <c r="M29" s="53"/>
      <c r="N29" s="45"/>
      <c r="O29" s="46"/>
    </row>
    <row r="30" spans="1:15">
      <c r="A30" s="30">
        <v>1</v>
      </c>
      <c r="B30" s="37" t="s">
        <v>650</v>
      </c>
      <c r="C30" s="32"/>
      <c r="D30" s="33"/>
      <c r="E30" s="34"/>
      <c r="F30" s="35"/>
      <c r="G30" s="15"/>
      <c r="I30" s="30">
        <v>1</v>
      </c>
      <c r="J30" s="37" t="s">
        <v>556</v>
      </c>
      <c r="K30" s="32"/>
      <c r="L30" s="33"/>
      <c r="M30" s="54"/>
      <c r="N30" s="35"/>
      <c r="O30" s="15"/>
    </row>
    <row r="31" spans="1:15">
      <c r="A31" s="36" t="s">
        <v>623</v>
      </c>
      <c r="B31" s="37" t="s">
        <v>651</v>
      </c>
      <c r="C31" s="32"/>
      <c r="D31" s="33"/>
      <c r="E31" s="34"/>
      <c r="F31" s="35"/>
      <c r="G31" s="15"/>
      <c r="I31" s="30">
        <v>2</v>
      </c>
      <c r="J31" s="37" t="s">
        <v>557</v>
      </c>
      <c r="K31" s="32"/>
      <c r="L31" s="33"/>
      <c r="M31" s="54"/>
      <c r="N31" s="35"/>
      <c r="O31" s="15"/>
    </row>
    <row r="32" spans="1:15">
      <c r="A32" s="36" t="s">
        <v>626</v>
      </c>
      <c r="B32" s="37" t="s">
        <v>652</v>
      </c>
      <c r="C32" s="32"/>
      <c r="D32" s="33"/>
      <c r="E32" s="34"/>
      <c r="F32" s="35"/>
      <c r="G32" s="15"/>
      <c r="I32" s="30">
        <v>3</v>
      </c>
      <c r="J32" s="47" t="s">
        <v>569</v>
      </c>
      <c r="K32" s="11"/>
      <c r="L32" s="12"/>
      <c r="M32" s="59"/>
      <c r="N32" s="14"/>
      <c r="O32" s="15"/>
    </row>
    <row r="33" spans="1:15">
      <c r="A33" s="36" t="s">
        <v>633</v>
      </c>
      <c r="B33" s="37" t="s">
        <v>653</v>
      </c>
      <c r="C33" s="32"/>
      <c r="D33" s="33"/>
      <c r="E33" s="34"/>
      <c r="F33" s="35"/>
      <c r="G33" s="15"/>
      <c r="I33" s="16" t="s">
        <v>654</v>
      </c>
      <c r="J33" s="17" t="s">
        <v>570</v>
      </c>
      <c r="K33" s="18"/>
      <c r="L33" s="19"/>
      <c r="M33" s="49"/>
      <c r="N33" s="21"/>
      <c r="O33" s="22"/>
    </row>
    <row r="34" spans="1:15">
      <c r="A34" s="36" t="s">
        <v>635</v>
      </c>
      <c r="B34" s="37" t="s">
        <v>655</v>
      </c>
      <c r="C34" s="32"/>
      <c r="D34" s="33"/>
      <c r="E34" s="34"/>
      <c r="F34" s="35"/>
      <c r="G34" s="15"/>
      <c r="I34" s="58" t="s">
        <v>620</v>
      </c>
      <c r="J34" s="52" t="s">
        <v>571</v>
      </c>
      <c r="K34" s="52"/>
      <c r="L34" s="52"/>
      <c r="M34" s="52"/>
      <c r="N34" s="52"/>
      <c r="O34" s="52"/>
    </row>
    <row r="35" spans="1:15">
      <c r="A35" s="30">
        <v>2</v>
      </c>
      <c r="B35" s="39" t="s">
        <v>293</v>
      </c>
      <c r="C35" s="32"/>
      <c r="D35" s="33"/>
      <c r="E35" s="34"/>
      <c r="F35" s="35"/>
      <c r="G35" s="15"/>
      <c r="I35" s="30">
        <v>1</v>
      </c>
      <c r="J35" s="60" t="s">
        <v>572</v>
      </c>
      <c r="K35" s="32"/>
      <c r="L35" s="33"/>
      <c r="M35" s="54"/>
      <c r="N35" s="35"/>
      <c r="O35" s="15"/>
    </row>
    <row r="36" spans="1:15">
      <c r="A36" s="23" t="s">
        <v>656</v>
      </c>
      <c r="B36" s="40" t="s">
        <v>376</v>
      </c>
      <c r="C36" s="25"/>
      <c r="D36" s="26"/>
      <c r="E36" s="27"/>
      <c r="F36" s="28"/>
      <c r="G36" s="29"/>
      <c r="I36" s="58" t="s">
        <v>637</v>
      </c>
      <c r="J36" s="52" t="s">
        <v>573</v>
      </c>
      <c r="K36" s="52"/>
      <c r="L36" s="52"/>
      <c r="M36" s="52"/>
      <c r="N36" s="52"/>
      <c r="O36" s="52"/>
    </row>
    <row r="37" spans="1:15">
      <c r="A37" s="30">
        <v>1</v>
      </c>
      <c r="B37" s="39" t="s">
        <v>657</v>
      </c>
      <c r="C37" s="32"/>
      <c r="D37" s="33"/>
      <c r="E37" s="34"/>
      <c r="F37" s="35"/>
      <c r="G37" s="15"/>
      <c r="I37" s="30">
        <v>1</v>
      </c>
      <c r="J37" s="37" t="s">
        <v>658</v>
      </c>
      <c r="K37" s="32"/>
      <c r="L37" s="33"/>
      <c r="M37" s="54"/>
      <c r="N37" s="35"/>
      <c r="O37" s="15"/>
    </row>
    <row r="38" spans="1:15">
      <c r="A38" s="30">
        <v>2</v>
      </c>
      <c r="B38" s="39" t="s">
        <v>659</v>
      </c>
      <c r="C38" s="32"/>
      <c r="D38" s="33"/>
      <c r="E38" s="34"/>
      <c r="F38" s="35"/>
      <c r="G38" s="15"/>
      <c r="I38" s="30">
        <v>2</v>
      </c>
      <c r="J38" s="37" t="s">
        <v>660</v>
      </c>
      <c r="K38" s="32"/>
      <c r="L38" s="33"/>
      <c r="M38" s="54"/>
      <c r="N38" s="35"/>
      <c r="O38" s="15"/>
    </row>
    <row r="39" spans="1:15">
      <c r="A39" s="30">
        <v>3</v>
      </c>
      <c r="B39" s="39" t="s">
        <v>379</v>
      </c>
      <c r="C39" s="32"/>
      <c r="D39" s="33"/>
      <c r="E39" s="34"/>
      <c r="F39" s="35"/>
      <c r="G39" s="15"/>
      <c r="I39" s="30">
        <v>3</v>
      </c>
      <c r="J39" s="37" t="s">
        <v>661</v>
      </c>
      <c r="K39" s="32"/>
      <c r="L39" s="33"/>
      <c r="M39" s="54"/>
      <c r="N39" s="35"/>
      <c r="O39" s="15"/>
    </row>
    <row r="40" spans="1:15">
      <c r="A40" s="30">
        <v>4</v>
      </c>
      <c r="B40" s="39" t="s">
        <v>380</v>
      </c>
      <c r="C40" s="32"/>
      <c r="D40" s="33"/>
      <c r="E40" s="34"/>
      <c r="F40" s="35"/>
      <c r="G40" s="15"/>
      <c r="I40" s="58" t="s">
        <v>642</v>
      </c>
      <c r="J40" s="52" t="s">
        <v>662</v>
      </c>
      <c r="K40" s="52"/>
      <c r="L40" s="52"/>
      <c r="M40" s="52"/>
      <c r="N40" s="52"/>
      <c r="O40" s="52"/>
    </row>
    <row r="41" spans="1:15">
      <c r="A41" s="23" t="s">
        <v>663</v>
      </c>
      <c r="B41" s="40" t="s">
        <v>381</v>
      </c>
      <c r="C41" s="25"/>
      <c r="D41" s="26"/>
      <c r="E41" s="27"/>
      <c r="F41" s="28"/>
      <c r="G41" s="29"/>
      <c r="I41" s="30">
        <v>1</v>
      </c>
      <c r="J41" s="37" t="s">
        <v>664</v>
      </c>
      <c r="K41" s="32"/>
      <c r="L41" s="33"/>
      <c r="M41" s="54"/>
      <c r="N41" s="35"/>
      <c r="O41" s="15"/>
    </row>
    <row r="42" spans="1:15">
      <c r="A42" s="30">
        <v>1</v>
      </c>
      <c r="B42" s="37" t="s">
        <v>382</v>
      </c>
      <c r="C42" s="32"/>
      <c r="D42" s="33"/>
      <c r="E42" s="34"/>
      <c r="F42" s="35"/>
      <c r="G42" s="15"/>
      <c r="I42" s="30">
        <v>2</v>
      </c>
      <c r="J42" s="37" t="s">
        <v>665</v>
      </c>
      <c r="K42" s="32"/>
      <c r="L42" s="33"/>
      <c r="M42" s="54"/>
      <c r="N42" s="35"/>
      <c r="O42" s="15"/>
    </row>
    <row r="43" spans="1:15">
      <c r="A43" s="30">
        <v>2</v>
      </c>
      <c r="B43" s="37" t="s">
        <v>394</v>
      </c>
      <c r="C43" s="32"/>
      <c r="D43" s="33"/>
      <c r="E43" s="34"/>
      <c r="F43" s="35"/>
      <c r="G43" s="15"/>
      <c r="I43" s="30">
        <v>3</v>
      </c>
      <c r="J43" s="37" t="s">
        <v>666</v>
      </c>
      <c r="K43" s="32"/>
      <c r="L43" s="33"/>
      <c r="M43" s="54"/>
      <c r="N43" s="35"/>
      <c r="O43" s="15"/>
    </row>
    <row r="44" spans="1:15">
      <c r="A44" s="30">
        <v>3</v>
      </c>
      <c r="B44" s="37" t="s">
        <v>395</v>
      </c>
      <c r="C44" s="32"/>
      <c r="D44" s="33"/>
      <c r="E44" s="34"/>
      <c r="F44" s="35"/>
      <c r="G44" s="15"/>
      <c r="I44" s="30">
        <v>4</v>
      </c>
      <c r="J44" s="37" t="s">
        <v>667</v>
      </c>
      <c r="K44" s="32"/>
      <c r="L44" s="33"/>
      <c r="M44" s="54"/>
      <c r="N44" s="35"/>
      <c r="O44" s="15"/>
    </row>
    <row r="45" spans="1:15">
      <c r="A45" s="30">
        <v>4</v>
      </c>
      <c r="B45" s="37" t="s">
        <v>396</v>
      </c>
      <c r="C45" s="32"/>
      <c r="D45" s="33"/>
      <c r="E45" s="34"/>
      <c r="F45" s="35"/>
      <c r="G45" s="15"/>
      <c r="I45" s="30">
        <v>5</v>
      </c>
      <c r="J45" s="37" t="s">
        <v>668</v>
      </c>
      <c r="K45" s="32"/>
      <c r="L45" s="33"/>
      <c r="M45" s="54"/>
      <c r="N45" s="35"/>
      <c r="O45" s="15"/>
    </row>
    <row r="46" spans="1:15">
      <c r="A46" s="30">
        <v>5</v>
      </c>
      <c r="B46" s="37" t="s">
        <v>397</v>
      </c>
      <c r="C46" s="32"/>
      <c r="D46" s="33"/>
      <c r="E46" s="34"/>
      <c r="F46" s="35"/>
      <c r="G46" s="15"/>
      <c r="I46" s="30">
        <v>6</v>
      </c>
      <c r="J46" s="37" t="s">
        <v>669</v>
      </c>
      <c r="K46" s="32"/>
      <c r="L46" s="33"/>
      <c r="M46" s="54"/>
      <c r="N46" s="35"/>
      <c r="O46" s="15"/>
    </row>
    <row r="47" spans="1:15">
      <c r="A47" s="30">
        <v>6</v>
      </c>
      <c r="B47" s="37" t="s">
        <v>587</v>
      </c>
      <c r="C47" s="32"/>
      <c r="D47" s="33"/>
      <c r="E47" s="34"/>
      <c r="F47" s="35"/>
      <c r="G47" s="15"/>
      <c r="I47" s="58" t="s">
        <v>656</v>
      </c>
      <c r="J47" s="52" t="s">
        <v>670</v>
      </c>
      <c r="K47" s="52"/>
      <c r="L47" s="52"/>
      <c r="M47" s="52"/>
      <c r="N47" s="52"/>
      <c r="O47" s="52"/>
    </row>
    <row r="48" spans="1:15">
      <c r="A48" s="16" t="s">
        <v>671</v>
      </c>
      <c r="B48" s="17" t="s">
        <v>398</v>
      </c>
      <c r="C48" s="18"/>
      <c r="D48" s="19"/>
      <c r="E48" s="20"/>
      <c r="F48" s="21"/>
      <c r="G48" s="22"/>
      <c r="I48" s="30">
        <v>1</v>
      </c>
      <c r="J48" s="37" t="s">
        <v>672</v>
      </c>
      <c r="K48" s="32"/>
      <c r="L48" s="33"/>
      <c r="M48" s="54"/>
      <c r="N48" s="35"/>
      <c r="O48" s="15"/>
    </row>
    <row r="49" spans="1:15">
      <c r="A49" s="41" t="s">
        <v>620</v>
      </c>
      <c r="B49" s="38" t="s">
        <v>399</v>
      </c>
      <c r="C49" s="42"/>
      <c r="D49" s="43"/>
      <c r="E49" s="44"/>
      <c r="F49" s="45"/>
      <c r="G49" s="46"/>
      <c r="I49" s="30">
        <v>2</v>
      </c>
      <c r="J49" s="37" t="s">
        <v>673</v>
      </c>
      <c r="K49" s="32"/>
      <c r="L49" s="33"/>
      <c r="M49" s="54"/>
      <c r="N49" s="35"/>
      <c r="O49" s="15"/>
    </row>
    <row r="50" spans="1:15">
      <c r="A50" s="30">
        <v>1</v>
      </c>
      <c r="B50" s="37" t="s">
        <v>400</v>
      </c>
      <c r="C50" s="32"/>
      <c r="D50" s="33"/>
      <c r="E50" s="34"/>
      <c r="F50" s="35"/>
      <c r="G50" s="15"/>
      <c r="I50" s="30">
        <v>3</v>
      </c>
      <c r="J50" s="37" t="s">
        <v>674</v>
      </c>
      <c r="K50" s="32"/>
      <c r="L50" s="33"/>
      <c r="M50" s="54"/>
      <c r="N50" s="35"/>
      <c r="O50" s="15"/>
    </row>
    <row r="51" spans="1:15">
      <c r="A51" s="30">
        <v>2</v>
      </c>
      <c r="B51" s="37" t="s">
        <v>675</v>
      </c>
      <c r="C51" s="32"/>
      <c r="D51" s="33"/>
      <c r="E51" s="34"/>
      <c r="F51" s="35"/>
      <c r="G51" s="15"/>
      <c r="I51" s="30">
        <v>4</v>
      </c>
      <c r="J51" s="37" t="s">
        <v>676</v>
      </c>
      <c r="K51" s="32"/>
      <c r="L51" s="33"/>
      <c r="M51" s="54"/>
      <c r="N51" s="35"/>
      <c r="O51" s="15"/>
    </row>
    <row r="52" spans="1:15">
      <c r="A52" s="23" t="s">
        <v>637</v>
      </c>
      <c r="B52" s="38" t="s">
        <v>412</v>
      </c>
      <c r="C52" s="25"/>
      <c r="D52" s="26"/>
      <c r="E52" s="27"/>
      <c r="F52" s="28"/>
      <c r="G52" s="29"/>
      <c r="I52" s="30">
        <v>5</v>
      </c>
      <c r="J52" s="37" t="s">
        <v>677</v>
      </c>
      <c r="K52" s="32"/>
      <c r="L52" s="33"/>
      <c r="M52" s="54"/>
      <c r="N52" s="35"/>
      <c r="O52" s="15"/>
    </row>
    <row r="53" spans="1:15">
      <c r="A53" s="30">
        <v>1</v>
      </c>
      <c r="B53" s="37" t="s">
        <v>414</v>
      </c>
      <c r="C53" s="32"/>
      <c r="D53" s="33"/>
      <c r="E53" s="34"/>
      <c r="F53" s="35"/>
      <c r="G53" s="15"/>
      <c r="I53" s="16" t="s">
        <v>678</v>
      </c>
      <c r="J53" s="17" t="s">
        <v>679</v>
      </c>
      <c r="K53" s="18"/>
      <c r="L53" s="19"/>
      <c r="M53" s="61"/>
      <c r="N53" s="21"/>
      <c r="O53" s="22"/>
    </row>
    <row r="54" spans="1:15">
      <c r="A54" s="30">
        <v>2</v>
      </c>
      <c r="B54" s="37" t="s">
        <v>415</v>
      </c>
      <c r="C54" s="32"/>
      <c r="D54" s="33"/>
      <c r="E54" s="34"/>
      <c r="F54" s="35"/>
      <c r="G54" s="15"/>
      <c r="I54" s="58" t="s">
        <v>620</v>
      </c>
      <c r="J54" s="52" t="s">
        <v>680</v>
      </c>
      <c r="K54" s="52"/>
      <c r="L54" s="52"/>
      <c r="M54" s="52"/>
      <c r="N54" s="52"/>
      <c r="O54" s="52"/>
    </row>
    <row r="55" spans="1:15">
      <c r="A55" s="23" t="s">
        <v>642</v>
      </c>
      <c r="B55" s="38" t="s">
        <v>416</v>
      </c>
      <c r="C55" s="25"/>
      <c r="D55" s="26"/>
      <c r="E55" s="27"/>
      <c r="F55" s="28"/>
      <c r="G55" s="29"/>
      <c r="I55" s="30">
        <v>1</v>
      </c>
      <c r="J55" s="60" t="s">
        <v>681</v>
      </c>
      <c r="K55" s="32"/>
      <c r="L55" s="33"/>
      <c r="M55" s="62"/>
      <c r="N55" s="35"/>
      <c r="O55" s="15"/>
    </row>
    <row r="56" spans="1:15">
      <c r="A56" s="30">
        <v>1</v>
      </c>
      <c r="B56" s="37" t="s">
        <v>417</v>
      </c>
      <c r="C56" s="32"/>
      <c r="D56" s="33"/>
      <c r="E56" s="34"/>
      <c r="F56" s="35"/>
      <c r="G56" s="15"/>
      <c r="I56" s="30">
        <v>2</v>
      </c>
      <c r="J56" s="60" t="s">
        <v>682</v>
      </c>
      <c r="K56" s="32"/>
      <c r="L56" s="33"/>
      <c r="M56" s="62"/>
      <c r="N56" s="35"/>
      <c r="O56" s="15"/>
    </row>
    <row r="57" spans="1:15">
      <c r="A57" s="30">
        <v>2</v>
      </c>
      <c r="B57" s="47" t="s">
        <v>683</v>
      </c>
      <c r="C57" s="32"/>
      <c r="D57" s="33"/>
      <c r="E57" s="34"/>
      <c r="F57" s="35"/>
      <c r="G57" s="15"/>
      <c r="I57" s="58" t="s">
        <v>637</v>
      </c>
      <c r="J57" s="52" t="s">
        <v>684</v>
      </c>
      <c r="K57" s="52"/>
      <c r="L57" s="52"/>
      <c r="M57" s="52"/>
      <c r="N57" s="52"/>
      <c r="O57" s="52"/>
    </row>
    <row r="58" spans="1:15">
      <c r="A58" s="23" t="s">
        <v>656</v>
      </c>
      <c r="B58" s="48" t="s">
        <v>419</v>
      </c>
      <c r="C58" s="25"/>
      <c r="D58" s="26"/>
      <c r="E58" s="27"/>
      <c r="F58" s="28"/>
      <c r="G58" s="29"/>
      <c r="I58" s="30">
        <v>1</v>
      </c>
      <c r="J58" s="60" t="s">
        <v>685</v>
      </c>
      <c r="K58" s="32"/>
      <c r="L58" s="33"/>
      <c r="M58" s="62"/>
      <c r="N58" s="35"/>
      <c r="O58" s="15"/>
    </row>
    <row r="59" spans="1:15">
      <c r="A59" s="30">
        <v>1</v>
      </c>
      <c r="B59" s="47" t="s">
        <v>420</v>
      </c>
      <c r="C59" s="32"/>
      <c r="D59" s="33"/>
      <c r="E59" s="34"/>
      <c r="F59" s="35"/>
      <c r="G59" s="15"/>
      <c r="I59" s="30">
        <v>2</v>
      </c>
      <c r="J59" s="60" t="s">
        <v>686</v>
      </c>
      <c r="K59" s="32"/>
      <c r="L59" s="33"/>
      <c r="M59" s="62"/>
      <c r="N59" s="35"/>
      <c r="O59" s="15"/>
    </row>
    <row r="60" spans="1:15">
      <c r="A60" s="30">
        <v>2</v>
      </c>
      <c r="B60" s="47" t="s">
        <v>421</v>
      </c>
      <c r="C60" s="32"/>
      <c r="D60" s="33"/>
      <c r="E60" s="34"/>
      <c r="F60" s="35"/>
      <c r="G60" s="15"/>
      <c r="I60" s="30">
        <v>3</v>
      </c>
      <c r="J60" s="60" t="s">
        <v>687</v>
      </c>
      <c r="K60" s="32"/>
      <c r="L60" s="33"/>
      <c r="M60" s="62"/>
      <c r="N60" s="35"/>
      <c r="O60" s="15"/>
    </row>
    <row r="61" spans="1:15">
      <c r="A61" s="30">
        <v>3</v>
      </c>
      <c r="B61" s="47" t="s">
        <v>422</v>
      </c>
      <c r="C61" s="32"/>
      <c r="D61" s="33"/>
      <c r="E61" s="34"/>
      <c r="F61" s="35"/>
      <c r="G61" s="15"/>
      <c r="I61" s="30">
        <v>4</v>
      </c>
      <c r="J61" s="60" t="s">
        <v>688</v>
      </c>
      <c r="K61" s="32"/>
      <c r="L61" s="33"/>
      <c r="M61" s="62"/>
      <c r="N61" s="35"/>
      <c r="O61" s="15"/>
    </row>
    <row r="62" spans="1:15">
      <c r="A62" s="23" t="s">
        <v>689</v>
      </c>
      <c r="B62" s="40" t="s">
        <v>423</v>
      </c>
      <c r="C62" s="25"/>
      <c r="D62" s="26"/>
      <c r="E62" s="27"/>
      <c r="F62" s="28"/>
      <c r="G62" s="29"/>
      <c r="I62" s="16" t="s">
        <v>690</v>
      </c>
      <c r="J62" s="17" t="s">
        <v>586</v>
      </c>
      <c r="K62" s="18"/>
      <c r="L62" s="19"/>
      <c r="M62" s="49"/>
      <c r="N62" s="19"/>
      <c r="O62" s="22"/>
    </row>
    <row r="63" spans="1:15">
      <c r="A63" s="30">
        <v>1</v>
      </c>
      <c r="B63" s="40" t="s">
        <v>423</v>
      </c>
      <c r="C63" s="32"/>
      <c r="D63" s="33"/>
      <c r="E63" s="34"/>
      <c r="F63" s="35"/>
      <c r="G63" s="15"/>
      <c r="I63" s="41" t="s">
        <v>620</v>
      </c>
      <c r="J63" s="52" t="s">
        <v>586</v>
      </c>
      <c r="K63" s="42"/>
      <c r="L63" s="43"/>
      <c r="M63" s="53"/>
      <c r="N63" s="45"/>
      <c r="O63" s="46"/>
    </row>
    <row r="64" spans="1:15">
      <c r="A64" s="16"/>
      <c r="B64" s="17"/>
      <c r="C64" s="18"/>
      <c r="D64" s="19"/>
      <c r="E64" s="49"/>
      <c r="F64" s="21"/>
      <c r="G64" s="22"/>
      <c r="I64" s="63">
        <v>1</v>
      </c>
      <c r="J64" s="64" t="s">
        <v>586</v>
      </c>
      <c r="K64" s="65"/>
      <c r="L64" s="66"/>
      <c r="M64" s="67"/>
      <c r="N64" s="68"/>
      <c r="O64" s="69"/>
    </row>
    <row r="65" spans="1:15">
      <c r="A65" s="41"/>
      <c r="B65" s="52"/>
      <c r="C65" s="42"/>
      <c r="D65" s="43"/>
      <c r="E65" s="53"/>
      <c r="F65" s="45"/>
      <c r="G65" s="46"/>
      <c r="I65" s="16" t="s">
        <v>691</v>
      </c>
      <c r="J65" s="17" t="s">
        <v>587</v>
      </c>
      <c r="K65" s="18"/>
      <c r="L65" s="19"/>
      <c r="M65" s="49"/>
      <c r="N65" s="21"/>
      <c r="O65" s="22"/>
    </row>
    <row r="66" spans="1:15">
      <c r="A66" s="30"/>
      <c r="B66" s="47"/>
      <c r="C66" s="32"/>
      <c r="D66" s="33"/>
      <c r="E66" s="54"/>
      <c r="F66" s="35"/>
      <c r="G66" s="15"/>
      <c r="I66" s="41" t="s">
        <v>620</v>
      </c>
      <c r="J66" s="52" t="s">
        <v>587</v>
      </c>
      <c r="K66" s="42"/>
      <c r="L66" s="43"/>
      <c r="M66" s="53"/>
      <c r="N66" s="45"/>
      <c r="O66" s="46"/>
    </row>
    <row r="67" spans="1:15">
      <c r="A67" s="30"/>
      <c r="B67" s="55"/>
      <c r="C67" s="32"/>
      <c r="D67" s="33"/>
      <c r="E67" s="54"/>
      <c r="F67" s="35"/>
      <c r="G67" s="15"/>
      <c r="I67" s="30">
        <v>1</v>
      </c>
      <c r="J67" s="60" t="s">
        <v>588</v>
      </c>
      <c r="K67" s="11"/>
      <c r="L67" s="12"/>
      <c r="M67" s="13"/>
      <c r="N67" s="12"/>
      <c r="O67" s="15"/>
    </row>
    <row r="68" spans="1:15">
      <c r="A68" s="30"/>
      <c r="B68" s="37"/>
      <c r="C68" s="32"/>
      <c r="D68" s="33"/>
      <c r="E68" s="54"/>
      <c r="F68" s="35"/>
      <c r="G68" s="15"/>
      <c r="I68" s="30">
        <v>2</v>
      </c>
      <c r="J68" s="39" t="s">
        <v>589</v>
      </c>
      <c r="K68" s="70"/>
      <c r="L68" s="71"/>
      <c r="M68" s="72"/>
      <c r="N68" s="71"/>
      <c r="O68" s="70"/>
    </row>
    <row r="69" spans="1:15">
      <c r="A69" s="30"/>
      <c r="B69" s="37"/>
      <c r="C69" s="32"/>
      <c r="D69" s="33"/>
      <c r="E69" s="54"/>
      <c r="F69" s="35"/>
      <c r="G69" s="15"/>
      <c r="I69" s="9">
        <v>3</v>
      </c>
      <c r="J69" s="39" t="s">
        <v>598</v>
      </c>
      <c r="K69" s="70"/>
      <c r="L69" s="71"/>
      <c r="M69" s="72"/>
      <c r="N69" s="71"/>
      <c r="O69" s="70"/>
    </row>
  </sheetData>
  <mergeCells count="12">
    <mergeCell ref="A1:O1"/>
    <mergeCell ref="D2:E2"/>
    <mergeCell ref="F2:G2"/>
    <mergeCell ref="L2:M2"/>
    <mergeCell ref="N2:O2"/>
    <mergeCell ref="A4:B4"/>
    <mergeCell ref="A2:A3"/>
    <mergeCell ref="B2:B3"/>
    <mergeCell ref="C2:C3"/>
    <mergeCell ref="I2:I3"/>
    <mergeCell ref="J2:J3"/>
    <mergeCell ref="K2:K3"/>
  </mergeCells>
  <pageMargins left="0.75" right="0.75" top="1" bottom="1" header="0.5" footer="0.5"/>
  <pageSetup paperSize="8"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计划库</vt:lpstr>
      <vt:lpstr>计划库统计表</vt:lpstr>
      <vt:lpstr>项目分类统计表定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2021-11-11T11:19:00Z</dcterms:created>
  <dcterms:modified xsi:type="dcterms:W3CDTF">2024-07-11T09:51:07Z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2052-11.8.2.11500</vt:lpwstr>
  </property>
  <property fmtid="{D5CDD505-2E9C-101B-9397-08002B2CF9AE}" pid="3" name="KSOReadingLayout">
    <vt:bool>true</vt:bool>
  </property>
  <property fmtid="{D5CDD505-2E9C-101B-9397-08002B2CF9AE}" pid="4" name="ICV">
    <vt:lpwstr>963FD557C5B6477489829A253FDAABE2_13</vt:lpwstr>
  </property>
</Properties>
</file>