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25" windowHeight="12540"/>
  </bookViews>
  <sheets>
    <sheet name="储备库" sheetId="31" r:id="rId1"/>
    <sheet name="统计表" sheetId="30" r:id="rId2"/>
    <sheet name="项目分类统计表定" sheetId="3" state="hidden" r:id="rId3"/>
  </sheets>
  <definedNames>
    <definedName name="_xlnm._FilterDatabase" localSheetId="0" hidden="1">储备库!$A$6:$AG$196</definedName>
    <definedName name="_xlnm._FilterDatabase" localSheetId="1" hidden="1">统计表!$A$5:$G$103</definedName>
    <definedName name="_xlnm.Print_Area" localSheetId="0">储备库!$A$1:$AG$196</definedName>
    <definedName name="_xlnm.Print_Area" localSheetId="1">统计表!$A$1:$G$103</definedName>
    <definedName name="_xlnm.Print_Titles" localSheetId="0">储备库!$3:$5</definedName>
    <definedName name="_xlnm.Print_Titles" localSheetId="1">统计表!$3:$4</definedName>
  </definedNames>
  <calcPr calcId="144525"/>
</workbook>
</file>

<file path=xl/sharedStrings.xml><?xml version="1.0" encoding="utf-8"?>
<sst xmlns="http://schemas.openxmlformats.org/spreadsheetml/2006/main" count="2080" uniqueCount="803">
  <si>
    <t>附件1</t>
  </si>
  <si>
    <t xml:space="preserve"> </t>
  </si>
  <si>
    <t>克州阿克陶县2025年巩固拓展脱贫攻坚成果同乡村振兴项目储备库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</si>
  <si>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</si>
  <si>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</si>
  <si>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</si>
  <si>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</si>
  <si>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</si>
  <si>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</si>
  <si>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</si>
  <si>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</si>
  <si>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</si>
  <si>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</si>
  <si>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</si>
  <si>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</si>
  <si>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</si>
  <si>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</si>
  <si>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资金来源</t>
  </si>
  <si>
    <t>责任部门及责任人（K）</t>
  </si>
  <si>
    <t>简要绩效目标(L)</t>
  </si>
  <si>
    <t>简要利益机制</t>
  </si>
  <si>
    <t>入库时间(M)</t>
  </si>
  <si>
    <t>审批文号(N)</t>
  </si>
  <si>
    <t>备注</t>
  </si>
  <si>
    <t>户</t>
  </si>
  <si>
    <t>人</t>
  </si>
  <si>
    <t>中央衔接(J)</t>
  </si>
  <si>
    <t>自治区衔接</t>
  </si>
  <si>
    <r>
      <rPr>
        <b/>
        <sz val="20"/>
        <rFont val="宋体"/>
        <charset val="134"/>
      </rPr>
      <t>地方政府债券(J</t>
    </r>
    <r>
      <rPr>
        <b/>
        <vertAlign val="subscript"/>
        <sz val="20"/>
        <rFont val="宋体"/>
        <charset val="134"/>
      </rPr>
      <t>4</t>
    </r>
    <r>
      <rPr>
        <b/>
        <sz val="20"/>
        <rFont val="宋体"/>
        <charset val="134"/>
      </rPr>
      <t>)</t>
    </r>
  </si>
  <si>
    <t>州级配套资金</t>
  </si>
  <si>
    <t>县级配套资金</t>
  </si>
  <si>
    <t>其他资金(J5)</t>
  </si>
  <si>
    <t>备注（其他资金名称）</t>
  </si>
  <si>
    <t>企业投资</t>
  </si>
  <si>
    <t>建设单位</t>
  </si>
  <si>
    <t>建设单位责任人</t>
  </si>
  <si>
    <r>
      <rPr>
        <b/>
        <sz val="20"/>
        <rFont val="宋体"/>
        <charset val="134"/>
      </rPr>
      <t>项目主管单位（K</t>
    </r>
    <r>
      <rPr>
        <b/>
        <vertAlign val="subscript"/>
        <sz val="20"/>
        <rFont val="宋体"/>
        <charset val="134"/>
      </rPr>
      <t>1</t>
    </r>
    <r>
      <rPr>
        <b/>
        <sz val="20"/>
        <rFont val="宋体"/>
        <charset val="134"/>
      </rPr>
      <t>)</t>
    </r>
  </si>
  <si>
    <t>项目主管责任人（K2)</t>
  </si>
  <si>
    <t>县级分管领导</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</si>
  <si>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</si>
  <si>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</si>
  <si>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</si>
  <si>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</si>
  <si>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</si>
  <si>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</si>
  <si>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</si>
  <si>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</si>
  <si>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</si>
  <si>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</si>
  <si>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</si>
  <si>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</si>
  <si>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</si>
  <si>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</si>
  <si>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</si>
  <si>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</si>
  <si>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</si>
  <si>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</si>
  <si>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</si>
  <si>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</si>
  <si>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</si>
  <si>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</si>
  <si>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</si>
  <si>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</si>
  <si>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</si>
  <si>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</si>
  <si>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</si>
  <si>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</si>
  <si>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</si>
  <si>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</si>
  <si>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</si>
  <si>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</si>
  <si>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阿克陶县对脱贫户（含检测帮扶对象家庭）群众利用自家房前屋后、前庭后院等区域发展特色种植进行庭院经济补助共5000亩，计划投资500万元。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</si>
  <si>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</si>
  <si>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</si>
  <si>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</si>
  <si>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</si>
  <si>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</si>
  <si>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r>
      <rPr>
        <sz val="14"/>
        <rFont val="宋体"/>
        <charset val="134"/>
      </rPr>
      <t>根据《自治区&lt;关于推动产业帮扶精准到户促进农民持续增收有关工作的通知&gt;》（新财振</t>
    </r>
    <r>
      <rPr>
        <sz val="14"/>
        <rFont val="方正小标宋_GBK"/>
        <charset val="134"/>
      </rPr>
      <t>〔</t>
    </r>
    <r>
      <rPr>
        <sz val="14"/>
        <rFont val="宋体"/>
        <charset val="134"/>
      </rPr>
      <t>2024</t>
    </r>
    <r>
      <rPr>
        <sz val="14"/>
        <rFont val="方正小标宋_GBK"/>
        <charset val="134"/>
      </rPr>
      <t>〕</t>
    </r>
    <r>
      <rPr>
        <sz val="14"/>
        <rFont val="宋体"/>
        <charset val="134"/>
      </rPr>
      <t>6号）文件要求，现对阿克陶县就业创业补助项目进行补助，计划投资4000万元，其中：一次性交通补助7920人471万元&lt;疆外4699人132万元，疆内3221人339万元&gt;，创业补助1583人（户）282.6万元（其中：按照2000元/人补助1243人（户）248.6万元，按照1000元/人补助340人（户）34万元），公岗补助4558人3246.4万元。</t>
    </r>
  </si>
  <si>
    <t>人社局</t>
  </si>
  <si>
    <t>朱玲</t>
  </si>
  <si>
    <t>李世锋</t>
  </si>
  <si>
    <t>通过项目实施，鼓励有能力的人员外出务工、自主创业；激发群众创业就业热情，拓宽群众就业增收渠道，促进农户不断增收创收，进一步提高群众的经济收入，加强群众的幸福感与获得感。</t>
  </si>
  <si>
    <t>壮大发展就业创业，可提高脱贫户（含监测帮扶家庭）外出务工、自主创业，可实现自身经短平快的济增长；从而确保脱贫户（含监测帮扶家庭）脱贫后稳得住，经济增益高，确保实现家庭经济增收。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</si>
  <si>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</si>
  <si>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</si>
  <si>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</si>
  <si>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</si>
  <si>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</si>
  <si>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</si>
  <si>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</si>
  <si>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</si>
  <si>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</si>
  <si>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</si>
  <si>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</si>
  <si>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</si>
  <si>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</si>
  <si>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</si>
  <si>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</si>
  <si>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对阿克陶镇奥达艾日克村87座温室大棚进行维修、提升改造，需采购配备卷帘机、棉被、薄膜、保温层及其他附属设施，计划投资400万元。</t>
  </si>
  <si>
    <t>阿克陶镇</t>
  </si>
  <si>
    <t>艾力亚尔江·艾克白尔</t>
  </si>
  <si>
    <t>通过大棚改造，进一步提升大棚种植条件，增加大棚作物产出，提高产量，大棚通过出租给群众，增加村集体收入。</t>
  </si>
  <si>
    <t>提高大棚作物产量，切实增加群众收入。</t>
  </si>
  <si>
    <t>AKT25-007-3</t>
  </si>
  <si>
    <t>布伦口乡盖孜村大棚保温采购项目</t>
  </si>
  <si>
    <t>布伦口乡盖孜村</t>
  </si>
  <si>
    <t>2025年4月-2025年10月</t>
  </si>
  <si>
    <t>给盖孜村冰山移动灾害受灾户群众在昆仑佳苑的大棚采购安装37个棉被保暖</t>
  </si>
  <si>
    <t>布伦口乡</t>
  </si>
  <si>
    <t>库尔班艾力·麦麦提艾力</t>
  </si>
  <si>
    <t>促进提升改造本村受灾户群众种植业</t>
  </si>
  <si>
    <t>AKT25-007-4</t>
  </si>
  <si>
    <t>阿克陶县玉麦镇2025年0.58万亩改造提升建设项目</t>
  </si>
  <si>
    <t>玉麦镇阿勒吞其村，阿玛希村，库尼萨克村，尤喀克霍伊拉村，玉麦村</t>
  </si>
  <si>
    <t>2025年3月至10月</t>
  </si>
  <si>
    <t>建设规模0.58万亩，对阿克陶县玉麦镇0.58万亩低质土地进行土地平整、高效节水等配套设施建设。主要建设内容包括0.58万亩土地平整和0.58万亩高效节水灌溉工程。
主要建设内容为：
1.田块整治工程：土地平整0.58万亩。
2.灌溉与排水工程：
1）新建滴灌系统首部7套（含沉砂池、管理房），新建沉淀池7座，首部泵房7座，配套首部离心泵7台，安装地埋PVC-M管道，安装田间阀门井，排水井，安装变压器7套
2.农田输配电工程：新建10KV高压输电线路。</t>
  </si>
  <si>
    <t>玉麦镇</t>
  </si>
  <si>
    <t>阿不力克木·铁米尔</t>
  </si>
  <si>
    <t xml:space="preserve">
1.数量指标：田块整治工程：土地平整0.58万亩，新建滴灌系统首部7套（含沉砂池、管理房），新建沉淀池7座，首部泵房7座，配套首部离心泵7台，安装地埋PVC-M管道，安装田间阀门井，排水井，安装变压器7套，新建10KV高压输电线路。2.质量指标：项目验收合格率100%。3.时效指标：项目开工时间2025年3月。4.成本指标：项目亩均投资4200.7元。5.社会效益指标：受益群众人口数2445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</si>
  <si>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</si>
  <si>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AKT25-007-5</t>
  </si>
  <si>
    <t>阿克陶县阿克陶镇2025年0.54万亩改造提升建设项目</t>
  </si>
  <si>
    <t>阿克陶镇奥达艾日克村，巴仁艾日克村，喀依恰艾日克村，英其开艾日克村</t>
  </si>
  <si>
    <t>2025年3月-2025年9月</t>
  </si>
  <si>
    <t>对阿克陶镇0.54万亩低质土地进行土地平整、高效节水等配套设施建设。主要建设内容包括0.54万亩土地平整和0.54万亩高效节水灌溉工程。
主要建设内容为：
1.田块整治工程：土地平整0.54万亩。
2.灌溉与排水工程：
1）新建滴灌系统首部7套（含沉砂池、管理房），新建沉淀池7座，首部泵房7座，配套首部离心泵7台，安装地埋PVC-M管道，安装田间阀门井，排水井，安装变压器7套
2.农田输配电工程：新建10KV高压输电线路。</t>
  </si>
  <si>
    <t xml:space="preserve">
1.数量指标：田块整治工程：土地平整0.54万亩，新建滴灌系统首部7套（含沉砂池、管理房），新建沉淀池7座，首部泵房7座，配套首部离心泵7台，安装地埋PVC-M管道，安装田间阀门井，排水井，安装变压器7套，新建10KV高压输电线路。2.质量指标：项目验收合格率100%。3.时效指标：项目开工时间2025年3月。4.成本指标：项目亩均投资4250.1元。5.社会效益指标：受益群众人口数3276人。6.生态效益指标：耕地质量（比上年提高）。7.可持续性影响指标：保障受益户种植收入（长期）。8.服务对象满意度指标：受益群众满意度≥95%。</t>
  </si>
  <si>
    <t>AKT25-007-6</t>
  </si>
  <si>
    <t>阿克陶县加马铁热克乡2025年0.4万亩改造提升建设项目</t>
  </si>
  <si>
    <t>加马铁热克乡阔那霍依拉村，阔什铁热克村</t>
  </si>
  <si>
    <t>对加马铁热克乡0.4万亩低质土地进行土地平整、高效节水等配套设施建设。主要建设内容包括0.4万亩土地平整和0.4万亩高效节水灌溉工程。
主要建设内容为：
1.田块整治工程：土地平整0.4万亩。
2.灌溉与排水工程：
1）新建滴灌系统首部5套（含沉砂池、管理房），新建沉淀池5座，首部泵房5座，配套首部离心泵5台，安装地埋PVC-M管道，安装田间阀门井，排水井，安装变压器5套
2.农田输配电工程：新建10KV高压输电线路。</t>
  </si>
  <si>
    <t>加马铁热克乡</t>
  </si>
  <si>
    <t>热米拉·木合塔尔</t>
  </si>
  <si>
    <t>对阿克陶县加马铁热克乡0.4万亩低质土地进行土地平整、高效节水等配套设施建设，
1.数量指标：田块整治工程：土地平整0.4万亩，新建滴灌系统首部5套（含沉砂池、管理房），新建沉淀池5座，首部泵房5座，配套首部离心泵5台，安装地埋PVC-M管道，安装田间阀门井，排水井，安装变压器5套，新建10KV高压输电线路。2.质量指标：项目验收合格率100%。3.时效指标：项目开工时间2025年3月。4.成本指标：项目亩均投资4098.9元。5.社会效益指标：受益群众人口数2390人。6.生态效益指标：耕地质量（比上年提高）。7.可持续性影响指标：保障受益户种植收入（长期）。8.服务对象满意度指标：受益群众满意度≥95%。</t>
  </si>
  <si>
    <t>AKT25-007-7</t>
  </si>
  <si>
    <t>阿克陶县巴仁乡2025年0.66万亩改造提升建设项目</t>
  </si>
  <si>
    <t>巴仁乡阿热买里村，巴仁村，库尔干村，阔洪其村</t>
  </si>
  <si>
    <t>对巴仁乡0.66万亩低质土地进行土地平整、高效节水等配套设施建设。主要建设内容包括0.66万亩土地平整和0.66万亩高效节水灌溉工程。
主要建设内容为：
1.田块整治工程：土地平整0.66万亩。
2.灌溉与排水工程：
1）新建滴灌系统首部8套（含沉砂池、管理房），新建沉淀池8座，首部泵房8座，配套首部离心泵8台，安装地埋PVC-M管道，安装田间阀门井，排水井，安装变压器8套
2.农田输配电工程：新建10KV高压输电线路。</t>
  </si>
  <si>
    <t>巴仁乡</t>
  </si>
  <si>
    <t>买买提江·吐拉甫</t>
  </si>
  <si>
    <t xml:space="preserve">
1.数量指标：田块整治工程：土地平整0.66万亩，新建滴灌系统首部8套（含沉砂池、管理房），新建沉淀池8座，首部泵房8座，配套首部离心泵8台，安装地埋PVC-M管道，安装田间阀门井，排水井，安装变压器8套，新建10KV高压输电线路。2.质量指标：项目验收合格率100%。3.时效指标：项目开工时间2025年3月。4.成本指标：项目亩均投资4269.7元。5.社会效益指标：受益群众人口数3972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</si>
  <si>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</si>
  <si>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</si>
  <si>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</si>
  <si>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皮拉勒乡墩都热村，恰尔巴格村，琼巴什村，塔孜勒克村，依克其来村，阿克美其特村，萨依巴格村，苏鲁克村，吐热买里村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</si>
  <si>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</si>
  <si>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4190.4元。5.社会效益指标：受益群众人口数7633人。6.生态效益指标：耕地质量（比上年提高）。7.可持续性影响指标：保障受益户种植收入（长期）。8.服务对象满意度指标：受益群众满意度≥95%。</t>
  </si>
  <si>
    <t>AKT25-007-9</t>
  </si>
  <si>
    <t>阿克陶县加马铁热克乡0.63万亩节水灌溉建设项目</t>
  </si>
  <si>
    <t>加马铁热克乡阔那霍依拉村，乌卡买里村，阔什铁热克村</t>
  </si>
  <si>
    <t>对加马铁热克乡0.63万亩低质土地进行土高效节水等配套设施建设。1.新建滴灌系统首部7套（含沉砂池、管理房），新建沉淀池7座，首部泵房7座，配套首部离心泵7台，安装地埋PVC-M管道，安装田间阀门井，排水井，安装变压器7套
2.农田输配电工程：新建10KV高压输电线路。</t>
  </si>
  <si>
    <t>1.数量指标：改善农田 灌溉面积≥6371亩，新建滴灌系统首部7套（含沉砂池、管理房），新建沉淀池7座，首部泵房7座，配套首部离心泵7台，安装地埋PVC-M管道，安装田间阀门井，排水井，安装变压器7套，新建10KV高压输电线路。2.质量指标：项目（工程）验收合格率100%。3.时效指标：项目开工时间2025年3月，项目完工时间2025年9月。4.成本指标：项目亩均投资1599.4元。5.社会效益指标：受益群众人口数3822人，新增和改善灌溉面积6371亩。6.生态效益指标：耕地质量（比上年提高）。7.可持续性影响指标：保障受益户种植收入（长期）。8.服务对象满意度指标：受益群众满意度≥95%。</t>
  </si>
  <si>
    <t>该项目不仅能够保证6371亩耕地的水源问题，还能稳定社会环境和自然生态环境，提高单位亩产，提升水的利用率，节约水资源，减轻地下水超采的压力，增加受益群众的收入。</t>
  </si>
  <si>
    <t>AKT25-007-10</t>
  </si>
  <si>
    <t>阿克陶县巴仁乡、皮拉勒乡2025年1.1万亩节水灌溉建设项目</t>
  </si>
  <si>
    <t>巴仁乡古勒巴格村，也勒干村，吐尔村、加依村，皮拉勒乡苏鲁克村、皮拉勒村、依也勒干村、霍伊拉阿勒迪村、乌尊拉村、喀拉苏村，</t>
  </si>
  <si>
    <t>对巴仁乡、皮拉勒乡1.1万亩低质土地进行土高效节水等配套设施建设。1.新建滴灌系统首部13套（含沉砂池、管理房），新建沉淀池13座，首部泵房13座，配套首部离心泵13台，安装地埋PVC-M管道，安装田间阀门井，排水井，安装变压器13套
2.农田输配电工程：新建10KV高压输电线路。</t>
  </si>
  <si>
    <t>1.数量指标：改善农田 灌溉面积≥11629亩，新建滴灌系统首部13套（含沉砂池、管理房），新建沉淀池13座，首部泵房13座，配套首部离心泵13台，安装地埋PVC-M管道，安装田间阀门井，排水井，安装变压器13套，新建10KV高压输电线路。2.质量指标：项目（工程）验收合格率100%。3.时效指标：项目开工时间2025年3月，项目完工时间2025年9月。4.成本指标：项目亩均投资1549.5元。5.社会效益指标：受益群众人口数6977人，新增和改善灌溉面积11629亩。6.生态效益指标：耕地质量（比上年提高）。7.可持续性影响指标：保障受益户种植收入（长期）。8.服务对象满意度指标：受益群众满意度≥95%。</t>
  </si>
  <si>
    <t>该项目不仅能够保证11629亩耕地的水源问题，还能稳定社会环境和自然生态环境，提高单位亩产，提升水的利用率，节约水资源，减轻地下水超采的压力，增加受益群众的收入。</t>
  </si>
  <si>
    <t>AKT25-007-11</t>
  </si>
  <si>
    <t>阿克陶县加马铁热克乡2025年0.61万亩改造提升建设项目</t>
  </si>
  <si>
    <t>托尔塔依农场五队</t>
  </si>
  <si>
    <t>对加马铁热克乡0.61万亩低质土地进行土地平整、高效节水等配套设施建设。主要建设内容包括0.61万亩土地平整和0.61万亩高效节水灌溉工程。
主要建设内容为：
1.田块整治工程：土地平整0.61万亩。
2.灌溉与排水工程：
1）新建滴灌系统首部8套（含沉砂池、管理房），新建沉淀池8座，首部泵房8座，配套首部离心泵8台，安装地埋PVC-M管道，安装田间阀门井，排水井，安装变压器8套
2.农田输配电工程：新建10KV高压输电线路。</t>
  </si>
  <si>
    <t xml:space="preserve">
1.数量指标：田块整治工程：土地平整0.61万亩，新建滴灌系统首部8套（含沉砂池、管理房），新建沉淀池5座，首部泵房8座，配套首部离心泵8台，安装地埋PVC-M管道，安装田间阀门井，排水井，安装变压器8套，新建10KV高压输电线路。2.质量指标：项目验收合格率100%。3.时效指标：项目开工时间2025年3月。4.成本指标：项目亩均投资4149.4元。5.社会效益指标：受益群众人口数3661人。6.生态效益指标：耕地质量（比上年提高）。7.可持续性影响指标：保障受益户种植收入（长期）。8.服务对象满意度指标：受益群众满意度≥95%。</t>
  </si>
  <si>
    <t>AKT25-007-12</t>
  </si>
  <si>
    <t>克孜勒陶镇汗铁热克村大棚建设项目</t>
  </si>
  <si>
    <t>克孜勒陶镇汗铁热克村</t>
  </si>
  <si>
    <t>2025.01-2025.12</t>
  </si>
  <si>
    <t>建设10座标准化蔬菜大棚，计划投资280万元</t>
  </si>
  <si>
    <t>克孜勒陶镇</t>
  </si>
  <si>
    <t>阿不来提·塞买尔</t>
  </si>
  <si>
    <t>进一步扩大特色产业种植，牧民承租经营，增加农牧民收入来源渠道，通过提高设施农业蔬菜产量，从而有效解决市场蔬菜需求和外销周边县市内。</t>
  </si>
  <si>
    <t>通过本项目的实施，可带动增加贫困人口全年收入。</t>
  </si>
  <si>
    <t>AKT25-007-13</t>
  </si>
  <si>
    <t>阿克陶县高质量农田气象监测站建设项目</t>
  </si>
  <si>
    <t>玉麦镇阿勒吞其村，阿玛希村，库尼萨克村，尤喀克霍伊拉村，玉麦村；阿克陶镇奥达艾日克村，巴仁艾日克村，喀依恰艾日克村，英其开艾日克村，加马铁热克乡阔那霍依拉村，阔什铁热克村；巴仁乡古勒巴格村，也勒干村，墩巴格村，墩巴格村，萨依巴格村，阿热买里村，且克村；托尔塔依农场五队</t>
  </si>
  <si>
    <t>2025年3月-2025年11月</t>
  </si>
  <si>
    <t>在阿克陶县3.99万亩的土地改造提升项目中共建设6套高质量农田气象监测站，共投资336.618万元。其中：1.玉麦镇0.58万亩土地改造提升建设项目、2.加马铁热克乡0.61万亩土地改造提升建设项目、3.加马铁热克乡0.4万亩土地改造提升建设项目、4.阿克陶镇0.54万亩土地改造提升建设项目、5.皮拉勒乡1.2万亩土地改造提升建设项目、6.巴仁乡0.66万亩改造提升建设项目中分别建设1套，每套计划投资56.103万元。</t>
  </si>
  <si>
    <t>阿克陶县人工影响天气工作办公室</t>
  </si>
  <si>
    <t>艾买提江·阿不力米提</t>
  </si>
  <si>
    <t>气象局</t>
  </si>
  <si>
    <t>郝海霞</t>
  </si>
  <si>
    <t>高质量农田气象监测站建成后可提供气象要素、土壤水分、实景监测等实时监测数据。</t>
  </si>
  <si>
    <t>为农作物生长发育、田间管理及病虫害防治提供精细化气象保障服务，为应对暴雨、大风、寒潮等重大灾害性天气提供精细化气象预报预警信息。</t>
  </si>
  <si>
    <t>养殖业基地</t>
  </si>
  <si>
    <t>AKT25-008-1</t>
  </si>
  <si>
    <t>布伦口乡防疫栏、药浴池建设项目</t>
  </si>
  <si>
    <t>布伦口乡盖孜村、苏巴什村、托喀依村、布伦口村、恰克尔艾格勒村</t>
  </si>
  <si>
    <t>2025年-2026年</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</si>
  <si>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</si>
  <si>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</si>
  <si>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</si>
  <si>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</si>
  <si>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</si>
  <si>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</si>
  <si>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t>
  </si>
  <si>
    <t>恰尔隆镇</t>
  </si>
  <si>
    <t>张宝贵</t>
  </si>
  <si>
    <t>改善养殖基地的基础设施，激发脱贫户（含监测对象家庭）自主发展动力，提高增收能力</t>
  </si>
  <si>
    <t>项目建成并投入使用后，为黄麻鸡养殖基地建设项目提供电力供应</t>
  </si>
  <si>
    <t>AKT25-008-5</t>
  </si>
  <si>
    <t>易地扶贫搬迁安置点羊圈建设项目</t>
  </si>
  <si>
    <t>昆仑佳苑</t>
  </si>
  <si>
    <t>2025年4月-2025年9月</t>
  </si>
  <si>
    <t>在易地扶贫搬迁安置点新建羊圈5座，每座1000平方米，以及疫苗存放室、疫苗接种室、消毒室等附属配套设施.</t>
  </si>
  <si>
    <t>通过新建棚圈，为搬迁群众提供畜牧业发展基础，促进品种改良工作步伐，提高群众收入。</t>
  </si>
  <si>
    <t>通过新建棚圈，为搬迁群众提供畜牧业发展基础，可带动全村1983名群众发展畜牧养殖产业，提高收入。</t>
  </si>
  <si>
    <t>AKT25-008-6</t>
  </si>
  <si>
    <t>墩巴格村集中连片点养殖区生产活动用电项目</t>
  </si>
  <si>
    <t>巴仁乡墩巴格村</t>
  </si>
  <si>
    <t>计划为墩巴格村集中连片点牲畜集中养殖区联通生产生活用电，并修建变压器一座，电缆数米，牲畜圈舍电线数米，总电闸一个分电闸200个，以及其他通电所需要材料。</t>
  </si>
  <si>
    <t>通集中连片点集中养殖区生产生活用电可以极大的方便村民喂养牛羊制作饲草料等生产活动，有助于牲畜养殖，激发村民养殖热情进一步扩大养殖规模，提高家庭经济收入。</t>
  </si>
  <si>
    <t>AKT25-008-7</t>
  </si>
  <si>
    <t>加马铁热克乡托尔塔依村黄麻鸡养殖场项目</t>
  </si>
  <si>
    <t>扩建</t>
  </si>
  <si>
    <t>加马铁热克乡托尔塔依村</t>
  </si>
  <si>
    <t>在托尔塔依村新建黄麻鸡养殖棚圈5座，每座1168平方米左右，修建综合管理用房、锅炉房及配电室、泵房、旱厕及污水处理池、饲料棚，并配套黄麻鸡养殖附属设施设备，以及室外水、电、路、地坪、围栏等配套设施建设。</t>
  </si>
  <si>
    <t>通过实施该项目可壮大村集体收入，可增加村集体开发公岗，更多的提供就业岗位，促进农户发展养殖业，同时提高群众通过科技技术来发展养殖业，可带动6-8名农户就业增收创收，提升农民收入，提高农户生活质量。</t>
  </si>
  <si>
    <t>不断壮大村委会集体经济收入 ，服务更多群众，同时每年可稳定带动群众实现就近就地就业，引导群众学习现代化养殖技术，激发群众内生动力，促进群众发展黄麻鸡养殖，最终形成一批先富带后富，实现群众致富增收。</t>
  </si>
  <si>
    <t>2023年</t>
  </si>
  <si>
    <t>陶党领办函〔2023〕28号</t>
  </si>
  <si>
    <t>AKT25-002-5</t>
  </si>
  <si>
    <t>架子牛采购项目（集中养殖）</t>
  </si>
  <si>
    <t>阿克陶县</t>
  </si>
  <si>
    <t>计划采购西门塔尔架子牛10000头，2岁左右，每头牛300公斤以上，每头1万元，计划投资10000万元。由州外采购，集中饲养资产归农业农村局所有，集中托养阿克陶县兴帮实业有限责任公司，按照采购价的4%进行分红，收益用于壮大村集体经济薄弱村。</t>
  </si>
  <si>
    <t>依托畜牧产业发展壮大的优势，计划采购西门塔尔架子牛10000头，托管到有养殖优势的企业（合作社、养殖大户）进行集中饲养，按投资总额的4%进行资产收益固定分红，可增加村集体经济收入；预计可巩固拓展180户产业发展增加经济收入；进一步提升畜牧产业质量，助力脱贫攻坚巩固拓展和乡村振兴的有效衔接。</t>
  </si>
  <si>
    <t>壮大发展畜牧产业，预计可巩固拓展180户产业发展，进一步带动区域整体经济增长；项目收益资金按照再分配管理机制进行二次分配使用，确保受益户有产业，能发展；可开发公益性岗位，为困难群众提供就业岗位，增加经济收入；可对鳏寡孤独、残疾等低收入家庭进行帮扶救助。</t>
  </si>
  <si>
    <t>水产养殖业发展</t>
  </si>
  <si>
    <t>林草基地建设</t>
  </si>
  <si>
    <t>AKT25-010-1</t>
  </si>
  <si>
    <t>阿克陶县皮拉勒乡英阿尔帕村林果基地围栏安装项目</t>
  </si>
  <si>
    <t>对英阿尔帕村600亩核桃基地安装围栏，共计5000米，每米计划投资400元，划投资200万元。</t>
  </si>
  <si>
    <t>自然资源局</t>
  </si>
  <si>
    <t>吾不力卡斯木·吐地</t>
  </si>
  <si>
    <t>项目区位于平原农区，靠近村庄，人为活动频繁，牛羊等牲畜经常进入果园啃食果树；该项目的实施是提升果园质量，促使林果业从数量规模向质量效益转变的需要，将可种植的特色林果进行统防统治，减轻农户劳动强度，减轻防御工作的劳动强度，可使农户有更多时间和精力从事其他副业。</t>
  </si>
  <si>
    <t>该项目的实施是提升果园质量，促使林果业从数量规模向质量效益转变的需要，将可种植的特色林果进行统防统治，减轻农户劳动强度，减轻防御工作的劳动强度，可使农户有更多时间和精力从事其他副业。</t>
  </si>
  <si>
    <t>AKT25-010-3</t>
  </si>
  <si>
    <t>阿克陶县2025年特色林果提质增效项目</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</si>
  <si>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</si>
  <si>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</si>
  <si>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</si>
  <si>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</si>
  <si>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</si>
  <si>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AKT25-011-1</t>
  </si>
  <si>
    <t>克孜勒陶镇乌尔都隆窝孜村旅游设施基础设施建设项目</t>
  </si>
  <si>
    <t>克孜勒陶镇乌尔都隆窝孜村</t>
  </si>
  <si>
    <t>1、对景区内部彩钢棚、泉水渠、池塘等基础设施进行维护;2、建设景区标识牌;3、修建游步道400米，通行道路1200米（宽4米）4、采购星空房5座、游客互动平台120㎡及其水电等附属配套设施工程。</t>
  </si>
  <si>
    <t>文旅局</t>
  </si>
  <si>
    <t>冯永强</t>
  </si>
  <si>
    <t>廖为星</t>
  </si>
  <si>
    <t>该项目预计可增加集体收益约10万元，带动3人次就业，带动群众就业增收。</t>
  </si>
  <si>
    <t>可进一步壮大村集体收入，带动群众就业增收。</t>
  </si>
  <si>
    <t>AKT25-011-2</t>
  </si>
  <si>
    <t>休闲农业与乡村旅游建设项目</t>
  </si>
  <si>
    <t>皮拉勒乡依克其来村</t>
  </si>
  <si>
    <t>修建依克其来村农家乐及附属配套设施，总投资206.5万元，其中：安装木栈道3000米；池塘清淤14亩；路面硬化7000平方米；建设水冲式公共厕所20平方米。水电及附属配套设施；壮大村集体经济，带动就业增收。</t>
  </si>
  <si>
    <t>发展壮大乡村旅游产业，增加就业岗位，带动农民增收致富；打造研学、休闲一体化为周边校区提供研学空间，发挥强有力社会效益。</t>
  </si>
  <si>
    <t>依托现有的丰富资源，通过对现有的资源基础进行提升改造，进一步完善各类设施，带动农民群众增收致富，预计可直接带动就业，提升家庭收入。</t>
  </si>
  <si>
    <t>AKT25-011-3</t>
  </si>
  <si>
    <t>阿克陶县皮拉勒乡依也勒干村旅游基地附属工程项目</t>
  </si>
  <si>
    <t>皮拉勒乡依也勒干村</t>
  </si>
  <si>
    <t>2025年4月-2025年6月</t>
  </si>
  <si>
    <t>为进一步推进依也勒干村旅游产业，在林果基地新建观景台3座（高6m、观景台面积20㎡），12万元/座，计36万元；木栈道1500m（宽2m），240元/㎡，计72万元。总投资108万元。</t>
  </si>
  <si>
    <t>通过建设观景台和木栈道，进一步推进依也勒干村旅游产业，满足游客的需求。</t>
  </si>
  <si>
    <t>通过建设观景台和木栈道有效带动增加林果基地采摘和旅游基地游客的拍摄、直播等方面的游客，增加农户收入。</t>
  </si>
  <si>
    <t>AKT25-011-4</t>
  </si>
  <si>
    <t>旅游景区打造项目</t>
  </si>
  <si>
    <t>塔尔乡阿勒玛勒克村</t>
  </si>
  <si>
    <t>对塔尔乡阿勒玛勒克村“杏花岛”古哨楼、古水磨坊、进行修缮,对“杏花岛”道路进行平整，硬化；对阿勒玛勒克村原小学教学楼及宿舍楼18间房完善基础设施等（包括但不限于改造水电、房屋粉刷、房屋改造、基础设施配套）</t>
  </si>
  <si>
    <t>塔尔乡</t>
  </si>
  <si>
    <t>买吾甫沙·买尔旦沙</t>
  </si>
  <si>
    <t>通过该项目带动塔尔乡旅游产业发展，改变现有的过境游，实现目的游，可实现最少5人就业，增加村集体及村民收益20万元左右。</t>
  </si>
  <si>
    <t>增加村集体收入，增加农民就业</t>
  </si>
  <si>
    <t>AKT25-011-6</t>
  </si>
  <si>
    <t>布伦口乡托喀依村旅游配套设施建设项目</t>
  </si>
  <si>
    <t>布伦口乡托喀依村</t>
  </si>
  <si>
    <t>新建商铺280平方米，厕所60平米及附属配套设施等。计划投资100万元</t>
  </si>
  <si>
    <t>通过项目实施进一步改善旅游基础条件，发展壮大乡村旅游产业，提高村集体自身“造血”功能，增加就业岗位，带动牧民增收致富。</t>
  </si>
  <si>
    <t>做好胡杨庄园的基础设施配套，进一步完善旅游服务功能，提升游客体验感，吸引更多游客，带动周边农户增收增加就业。</t>
  </si>
  <si>
    <t>2024年</t>
  </si>
  <si>
    <t>陶党农领发〔2024〕7号</t>
  </si>
  <si>
    <t>AKT25-011-7</t>
  </si>
  <si>
    <t>阿克陶县奥依塔克镇乡村旅游项目</t>
  </si>
  <si>
    <t>奥依塔克镇皮拉勒村</t>
  </si>
  <si>
    <t>新建旅游民宿、商铺、餐饮接待等合计24套，配套木栈道、化粪池、给排水、电力、环卫设施、消防及其他附属配套设施等。</t>
  </si>
  <si>
    <t>奥依塔克镇</t>
  </si>
  <si>
    <t>杨成伟</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</si>
  <si>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</si>
  <si>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</si>
  <si>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AKT25-011-8</t>
  </si>
  <si>
    <t>布伦口乡旅游精品民宿提升改造建设项目</t>
  </si>
  <si>
    <t>布伦口乡苏巴什村</t>
  </si>
  <si>
    <t>建设游客接待中心1座，包括客房、超市、消杀间、餐饮演艺中心、公共卫生间、制氧房、消防系统、室内外供排水、供电、制氧设备、管线、终端等设施、停车场及其附属配套设施等；对20套民宿进行部分改造。</t>
  </si>
  <si>
    <t>发展旅游民宿产业，依托沿线旅游资源，带动区域旅游整体发展。增加村集体经济收入收入，将利用第三产业辐射带动第一、二产业发展，提升“第一、二、三产业”融合发展动力。</t>
  </si>
  <si>
    <t>光伏电站建设</t>
  </si>
  <si>
    <t>加工流通项目</t>
  </si>
  <si>
    <t>农产品仓储保鲜冷链基础设施建设</t>
  </si>
  <si>
    <t>产地初加工和精深加工</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</si>
  <si>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</si>
  <si>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</si>
  <si>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</si>
  <si>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</si>
  <si>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</si>
  <si>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</si>
  <si>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</si>
  <si>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</si>
  <si>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艾尼瓦尔·吾布力</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</si>
  <si>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</si>
  <si>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</si>
  <si>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</si>
  <si>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</si>
  <si>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</si>
  <si>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</si>
  <si>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</si>
  <si>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</si>
  <si>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</si>
  <si>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</si>
  <si>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</si>
  <si>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</si>
  <si>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陶党农领发〔2023〕1号</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</si>
  <si>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</si>
  <si>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</si>
  <si>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</si>
  <si>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</si>
  <si>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</si>
  <si>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</si>
  <si>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</si>
  <si>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</si>
  <si>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</si>
  <si>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</si>
  <si>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</si>
  <si>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加马铁热克乡渠道防渗改建工程</t>
  </si>
  <si>
    <t>加马铁热克乡赛克孜艾日克村</t>
  </si>
  <si>
    <t>赛克孜艾日克村水渠改造共计15.15公里，其中2、3、4小队公用水渠改造4.6公里，水流量1.5m³/s，1、2小队共用水渠改造1公里，水流量0.3m³/s,6、7、8小队共用水渠改造2.7公里，0.5m³/s，2小队单用水渠改造3公里，水流量0.3m³/s，4、5、7小队单用水渠改造0.45公里/小队，水流量0.3m³/s，灌溉土地共计8650亩，受益户530户，2292人。</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</si>
  <si>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</si>
  <si>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AKT25-017-5</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</si>
  <si>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</si>
  <si>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</si>
  <si>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</si>
  <si>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</si>
  <si>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</si>
  <si>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</si>
  <si>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</si>
  <si>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</si>
  <si>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</si>
  <si>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发改委</t>
  </si>
  <si>
    <t>阿不力米提·买买提</t>
  </si>
  <si>
    <t>进一步提升水资源利用率，完善农业灌溉设施基础设施保障，预计带动就业25人，发放劳务报酬35万元，开展技能培训15人。</t>
  </si>
  <si>
    <t>预计带动就业25人，发放劳务报酬35万元，开展技能培训15人。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</si>
  <si>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</si>
  <si>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</si>
  <si>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</si>
  <si>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</si>
  <si>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进一步提升水资源利用率，完善农业灌溉设施基础设施保障，预计带动就业70人，发放劳务报酬82万元，开展技能培训36人。</t>
  </si>
  <si>
    <t>预计带动就业70人，发放劳务报酬82万元，开展技能培训36人。</t>
  </si>
  <si>
    <t>AKT25-017-8</t>
  </si>
  <si>
    <t>阿克陶县布伦口乡托喀依村防渗渠建设2025年中央财政以工代赈项目</t>
  </si>
  <si>
    <t>新建水渠2.2公里，设计流量0.5立方米/时，及附属配套设施。</t>
  </si>
  <si>
    <t>进一步提升水资源利用率，完善农业灌溉设施基础设施保障，预计带动就业50人，发放劳务报酬28万元，开展技能培训30。</t>
  </si>
  <si>
    <t>预计带动就业50人，发放劳务报酬28万元，开展技能培训30。</t>
  </si>
  <si>
    <t>AKT25-017-9</t>
  </si>
  <si>
    <t>阿克陶县恰尔隆镇其克尔铁热克村水渠建设2025年中央财政以工代赈项目</t>
  </si>
  <si>
    <t>2025年3月至9月</t>
  </si>
  <si>
    <t>新建浆砌石水渠5.5公里，设计流量0.3-1m³/s，及附属配套设施建设。</t>
  </si>
  <si>
    <t>进一步提升水资源利用率，完善农业灌溉设施基础设施保障，预计带动就业35人，发放劳务报酬50万元，开展技能培训18。</t>
  </si>
  <si>
    <t>预计带动就业35人，发放劳务报酬50万元，开展技能培训18。</t>
  </si>
  <si>
    <t>AKT25-017-10</t>
  </si>
  <si>
    <t>阿克陶县阿克陶镇防渗渠建设2025年中央财政以工代赈项目</t>
  </si>
  <si>
    <t>阿克陶镇巴仁艾日克村</t>
  </si>
  <si>
    <t>新建防渗渠1公里；新建及改造浆砌石水渠7公里，及附属配套设施等。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</si>
  <si>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100人。组织务工群众开展技能培训45人。</t>
  </si>
  <si>
    <t>项目的实施不但改善人居环境，村民生产生活条件、农民生活方式，提高农民素质，真正体现精神文明和物质文明的双赢。而且可带动群众参与工程建设不低于100人，发放劳务报酬不低于215万元。组织务工群众开展技能培训45人。</t>
  </si>
  <si>
    <t>AKT25-017-11</t>
  </si>
  <si>
    <t>阿克陶县加马铁热克乡阔什铁热克村防渗渠建设2025年中央财政以工代赈项目</t>
  </si>
  <si>
    <t>加马铁热克乡阔什铁热克村</t>
  </si>
  <si>
    <t>新建防渗渠3公里，设计流量0.8m³/s，及附属配套设施。</t>
  </si>
  <si>
    <t>进一步提升水资源利用率，完善农业灌溉设施基础设施保障，预计带动就业70人，发放劳务报酬82万元，开展技能培训36。</t>
  </si>
  <si>
    <t>预计带动就业70人，发放劳务报酬82万元，开展技能培训36。</t>
  </si>
  <si>
    <t>AKT25-017-12</t>
  </si>
  <si>
    <t>阿克陶镇诺库其艾日克村支渠防渗建设项目</t>
  </si>
  <si>
    <t>阿克陶镇诺库其艾日克村</t>
  </si>
  <si>
    <t>2025年4月-2025年11月</t>
  </si>
  <si>
    <t>新建防渗渠长度4km，配套建筑物 80 座，设计流量为0.5m³/s，加大流量0.8m³/s，灌溉面积4千亩地。</t>
  </si>
  <si>
    <t>通过项目实施，提高改善灌溉效率，提高渠道灌溉水利用系数，有效推动农业发展产业</t>
  </si>
  <si>
    <t>提高水的利用率，改善灌溉条件，节水减水费，增加群众收入</t>
  </si>
  <si>
    <t>AKT25-017-13</t>
  </si>
  <si>
    <t>阿克陶镇卡依恰艾日克村支渠防渗建设项目</t>
  </si>
  <si>
    <t>阿克陶镇咯依恰艾日克村</t>
  </si>
  <si>
    <t>新建防渗渠长度4km，配套建筑物 65 座，设计流量为0.3m³/s，加大流量0.5m³/s。</t>
  </si>
  <si>
    <t>AKT25-017-14</t>
  </si>
  <si>
    <t>阿克陶县玉麦康克仁调节水池工程</t>
  </si>
  <si>
    <t>阿克陶县玉麦镇</t>
  </si>
  <si>
    <t>2024年11月-2027年5月</t>
  </si>
  <si>
    <t>调节池正常蓄水位1413.90m，相应库容895万m³；死水位1403.40m，死库容140万m³；调节库容755万m³，为Ⅳ等小（1）型工程。工程主要由引水建筑物、大坝、放水放空建筑物、防洪堤等组成。</t>
  </si>
  <si>
    <t>水利发展资金、国债资金</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</si>
  <si>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</si>
  <si>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</si>
  <si>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AKT25-017-15</t>
  </si>
  <si>
    <t>阿克陶县白山湖调节池工程</t>
  </si>
  <si>
    <t>调节池由挡水建筑物、引水建筑物、供水建筑物、放空建筑物、泵站等组成。挡水坝为土工膜斜墙坝，全库盘土工膜防渗，四面围筑而成的平原调节池。坝轴线总长2424m，正常蓄水位1293.00m，池顶高程1295.30m，总库容235.7万m3。上游坝坡1：2.5，下游坝坡1：2.0。引水建筑物布置于大坝西侧，主要分干渠节制分水闸、泵站前池、进水闸等组成。供水及放空建筑物布置于水池北侧，采用集中布置的方式。闸室布置于调节池北池段上游坝坡内。由进口段、闸井段、坝下埋涵段、供水管、及扬水泵站、放空管、调流消能阀井、消力池段、退水渠等建筑物组成。泵站分别布置在调节池西侧和北侧，机组均采用2用1备。</t>
  </si>
  <si>
    <t>通过调节池的实施，使农村土地灌溉设施得到了完善，农田耕作条件得到了改善，可大幅提高农业抗御自然灾害的能力，减少水土流失，提高灌溉水的利用率和土地产出率,有助于水资源的可持续利用和农业生产的可持续发展，扩大了生产规模。</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</si>
  <si>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</si>
  <si>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</si>
  <si>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</si>
  <si>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</si>
  <si>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</si>
  <si>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</si>
  <si>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产业园（区）</t>
  </si>
  <si>
    <t>其他（合作社补助、壮大村集体经济）</t>
  </si>
  <si>
    <t>AKT25-ZD019-1</t>
  </si>
  <si>
    <t>塔尔乡塔尔阿巴提村2025年扶持壮大村集体项目</t>
  </si>
  <si>
    <t>塔尔乡塔尔阿巴提村</t>
  </si>
  <si>
    <t>开展小龙虾养殖，建设池塘、伺料房和仓库等配套设施。用于壮大村集体经济。</t>
  </si>
  <si>
    <t>采用“村集体+合作社+农户”的模式，与周边农户签订合作协议。公司提供虾苗、技术指导和销售渠道，农户负责养殖管理。收益按照一定比例进行分配，确保农户获得稳定的收入。 发展小龙虾加工产业，提高产品附加值。与食品加工厂、餐饮企业等建立合作关系，拓宽销售渠道。同时，开发小龙虾旅游项目，如小龙虾垂钓、农家乐等，增加收入来源。</t>
  </si>
  <si>
    <t>带动周边农户就业2人以上，每人每月工资不少于两千元，开展小龙虾养殖技术培训4次，提高当地农民的养殖技术水平</t>
  </si>
  <si>
    <t>产业服务支撑项目</t>
  </si>
  <si>
    <t>智慧（数字）农业</t>
  </si>
  <si>
    <t>产业科技服务</t>
  </si>
  <si>
    <t>人才培养</t>
  </si>
  <si>
    <t>农业社会化服务</t>
  </si>
  <si>
    <t>金融保险配套项目</t>
  </si>
  <si>
    <t>小额贷款贴息</t>
  </si>
  <si>
    <t>AKT25-024</t>
  </si>
  <si>
    <t>小额信贷</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</si>
  <si>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</si>
  <si>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</si>
  <si>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</si>
  <si>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</si>
  <si>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</si>
  <si>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</si>
  <si>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</si>
  <si>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</si>
  <si>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</si>
  <si>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</si>
  <si>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</si>
  <si>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</si>
  <si>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</si>
  <si>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</si>
  <si>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</si>
  <si>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</si>
  <si>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</si>
  <si>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</si>
  <si>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</si>
  <si>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</si>
  <si>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</si>
  <si>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</si>
  <si>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</si>
  <si>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</si>
  <si>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</si>
  <si>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</si>
  <si>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</si>
  <si>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1、巴仁乡聘用220名易返贫脱贫监测户和易致贫边缘户，2024年计划投资264万；
2、皮拉勒乡聘用300名易返贫脱贫监测户和易致贫边缘户，2024年计划投资360万；
3、玉麦镇聘用200名易返贫脱贫监测户和易致贫边缘户，2024年计划投资240万；
4、阿克陶镇聘用91名易返贫脱贫监测户和易致贫边缘户，2024年计划投资109.2万；
5、奥依塔克镇聘用30名易返贫脱贫监测户和易致贫边缘户，2024年计划投资36万；
6、布伦口乡聘用15名易返贫脱贫监测户和易致贫边缘户，2024年计划投资18万；
7、加马铁热克乡聘用20名易返贫脱贫监测户和易致贫边缘户，2024年计划投资24万；
8、喀热开其克乡聘用10名易返贫脱贫监测户和易致贫边缘户2024年计划投资12万；
9、木吉乡聘用10名易返贫脱贫监测户和易致贫边缘户，2024年计划投资12万；
10、恰尔隆镇聘用50名易返贫脱贫监测户和易致贫边缘户，2024年计划投资60万；
11、塔尔乡聘用10名易返贫脱贫监测户和易致贫边缘户，2024年计划投资12万；
12、克孜勒陶镇聘用44名易返贫脱贫监测户和易致贫边缘户,2024年计划投入52.8万元</t>
  </si>
  <si>
    <t>交通运输局</t>
  </si>
  <si>
    <t>孔卫钢</t>
  </si>
  <si>
    <t>夏尔西白克·阿克木</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</si>
  <si>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</si>
  <si>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</si>
  <si>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</si>
  <si>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</si>
  <si>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</si>
  <si>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</si>
  <si>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</si>
  <si>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</si>
  <si>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</si>
  <si>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</si>
  <si>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进一步提升农村公共基础设施保障水平，预计带动就业40人，发放劳务报酬80万元，开展技能培训20人。</t>
  </si>
  <si>
    <t>预计带动就业40人，发放劳务报酬80万元，开展技能培训20人。</t>
  </si>
  <si>
    <t>AKT25-041-2</t>
  </si>
  <si>
    <t>阿克陶县塔尔乡巴格村、库祖村道路提升改造2025年中央财政以工代赈项目</t>
  </si>
  <si>
    <t>塔尔乡巴格村、库祖村</t>
  </si>
  <si>
    <t>AKT25-041-3</t>
  </si>
  <si>
    <t>阿克陶县加马铁热克乡赛克孜艾日克村道路提升改造2025年中央财政以工代赈项目</t>
  </si>
  <si>
    <t>农村主干道路提升改造4.2公里，入户道路硬化以及附属配套设施建设。</t>
  </si>
  <si>
    <t>进一步提升农村公共基础设施保障水平，预计带动就业70人，发放劳务报酬82万元，开展技能培训36人。</t>
  </si>
  <si>
    <t>AKT25-041-4</t>
  </si>
  <si>
    <t>阿克陶镇诺库其艾日克村村级道路建设项目</t>
  </si>
  <si>
    <t>2025年4月-2025年12月</t>
  </si>
  <si>
    <t>新建硬化道路（沥青路面）2.114km，路基路面宽8.5/8.0m,技术标准为三级公路，设计速度40kn/h，含路基、路面、桥涵及其他附属设施。</t>
  </si>
  <si>
    <t>完成2.114公里道路建设任务，完善了阿克陶县南侧农业产业园、畜牧产业园至县城环城南路区域路网，进一步缓解重载车辆对县城交通的影响，改善通行条件同时降低行车安全隐患。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</si>
  <si>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</si>
  <si>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AKT25-041-5</t>
  </si>
  <si>
    <t>加马铁热克乡道路建设项目</t>
  </si>
  <si>
    <t>加马铁热克乡赛克孜艾日克村、巴格拉村、喀什博依村、阔纳霍依拉村、托尔塔依村</t>
  </si>
  <si>
    <t>新建硬化道路（沥青/混凝土路面）20.5km,路基宽度为4-6.5m，路面宽度为3.5-6m；设计速度20km/小时，含路基、路面、桥涵及其他附属设施。其赛克孜艾日克村3.4km;中巴格拉村9km，喀什博依村3km，阔纳霍依拉村2km，托尔塔依村3.1km；总投资1200万元。</t>
  </si>
  <si>
    <t>提高农村道路的交通安全性，减少交通事故发生的可能性，确保全村行车和行人的安全，提高居民的安全感。</t>
  </si>
  <si>
    <t>AKT25-041-6</t>
  </si>
  <si>
    <t>玉麦镇村级道路维修建设项目</t>
  </si>
  <si>
    <t>玉麦镇恰格尔村、尤喀克霍伊拉村、库尼萨克村</t>
  </si>
  <si>
    <t>2025年3月-2024年10月</t>
  </si>
  <si>
    <t>计划维修道路（沥青/混凝土）路面7km，切实改变项目区群众出行难的问题，明显改善项目区贫困落后的交通运输状况，55万元/km，计划投资385万元。其中：恰格尔村1km、尤喀克霍伊拉村3km、库尼萨克村3km。</t>
  </si>
  <si>
    <t>维修建设公路7公里，改善了乡村道路基础硬件设施，增强了乡村发展动力，改变了乡村村容村貌，改善了交通道路通行环境，减少了乡村交通道路事故，为乡村高质量发展提供有力保障，促进乡村经济社会稳步发展，为乡村振兴发展奠定坚实基础。</t>
  </si>
  <si>
    <t>AKT25-041-7</t>
  </si>
  <si>
    <t>玉麦镇村级道路建设项目</t>
  </si>
  <si>
    <t>玉麦镇玉麦村、英阿依玛克村、阿勒吞其村、尤喀克霍伊拉村、库尼萨克村、喀什艾日克村、库尔巴格村、兰干村</t>
  </si>
  <si>
    <t>计划新建硬化道路（沥青/混凝土）11.7km(路基、路面、涵洞构造物等)，技术标准：路基宽度4m-6.5m,路面宽度3.5m-5.5m，混凝土路面厚度15cm-20cm。沥青路面厚度：4cm细粒式沥青混凝土,设计荷载：公路-Ⅱ级。该项目的实施，切实改变项目区群众出行难的问题，明显改善项目区贫困落后的交通运输状况。55万元/km，计划投资643.5万元。其中：玉麦村2.5km、英阿依玛克村1km、阿勒吞其村1.5km、尤喀克霍伊拉村1km、库尼萨克村1km、喀什艾日克村0.2km、库尔巴格村2.5km、兰干村2km。</t>
  </si>
  <si>
    <t>新建设公路11.7公里，改善了乡村道路基础硬件设施，增强了乡村发展动力，改变了乡村村容村貌，改善了交通道路通行环境，减少了乡村交通道路事故，为乡村高质量发展提供有力保障，促进乡村经济社会稳步发展，为乡村振兴发展奠定坚实基础。</t>
  </si>
  <si>
    <t>AKT25-041-8</t>
  </si>
  <si>
    <t>阿克陶镇新建农村硬化道路项目</t>
  </si>
  <si>
    <t>阿克陶镇诺库其艾日克村、奥达艾日克村、英其开艾日克村、央其买里村</t>
  </si>
  <si>
    <t>阿克陶镇诺库其艾日克村新修建硬化道路6.5km，计划投资325万元；阿克陶镇奥达艾日克村新建硬化道路9.5km，计划投资475万元；阿克陶镇英其开艾日克村新建硬化道路2km，计划投资100万元；阿克陶镇央其买里村新建硬化道路共2.6 km，计划投资130万元。</t>
  </si>
  <si>
    <t>通过道路硬化，切实改变辖区群众出行条件，提升村容村貌，加快经济发展，助力乡村生态振兴。</t>
  </si>
  <si>
    <t>切实改变出行难，落后的交通运输状况，加快开发建设、改善出行条件，助力乡村生态振兴，建设美丽乡村。</t>
  </si>
  <si>
    <t>AKT25-041-9</t>
  </si>
  <si>
    <t>阿克陶镇奥达艾日克村桥梁维修项目</t>
  </si>
  <si>
    <t>阿克陶镇奥达艾日克村维修原种场桥梁，长53m，宽5.5m，高4.8m，计划投资200万。</t>
  </si>
  <si>
    <t>通过项目实施，对原种场桥梁进行维修，方便群众出行，进一步增加群众出行安全性。</t>
  </si>
  <si>
    <t>方便群众出行，进一步增加群众出行安全性。</t>
  </si>
  <si>
    <t>AKT25-041-10</t>
  </si>
  <si>
    <t>阿克陶县布伦口乡苏巴什村级道路建设项目</t>
  </si>
  <si>
    <t>新建苏巴什村沿314国道至村委会道路提升改造硬化道路3.2km，路面宽度7m,含路基路面、桥涵及其他附属设施；总投资360万元。</t>
  </si>
  <si>
    <t>提升改造314国道连接苏巴什村委会村级道路，方便当地群众出行，同时可以改善现有旅游基础设施条件。</t>
  </si>
  <si>
    <t>方便当地群众出行，同时可以改善现有旅游基础设施条件，促进旅游产业发展增收。</t>
  </si>
  <si>
    <t>AKT25-041-11</t>
  </si>
  <si>
    <t>布伦口乡苏巴什村、盖孜村库齐喀尔齐草场桥梁改造建设项目</t>
  </si>
  <si>
    <t>布伦口乡苏巴什村、盖孜村</t>
  </si>
  <si>
    <t>为苏巴什村图尔布伦草场建设一座长20米、宽4米、高6米的桥梁，为盖孜村库齐喀尔齐草场建设桥涵一座3米宽，25米长，5米高，涵洞2个</t>
  </si>
  <si>
    <t>改善牧民群众畜牧产业发展设施条件。</t>
  </si>
  <si>
    <t>为持续发展畜牧产业，方便牧民群众前往草原放牧、打草。</t>
  </si>
  <si>
    <t>AKT25-041-12</t>
  </si>
  <si>
    <t>巴仁乡新建硬化道路及破损道路维修项目</t>
  </si>
  <si>
    <t>2025年3月-2025年12月</t>
  </si>
  <si>
    <t>计划为巴仁村、墩巴格村、古勒巴格村、库尔干村、库木村、且克村、吐尔村、也勒干村、英买里村等9个村，新建及维修硬化道路（沥青/混凝土）45.94km，路基宽度4m-6.5m，路面宽度3.5m-6m，四级公路，设计速度20km/h，含路基、路面、涵管及其他附属设施。</t>
  </si>
  <si>
    <t>通过此项目建设，可以有效解决巴仁乡各村村民改善交通道路通行环境，提升乡村村容村貌，促进乡村经济社会稳步发展，为乡村振兴发展奠定坚实基础。</t>
  </si>
  <si>
    <t>新建硬化道路45.94公里，改善了乡村道路基础硬件设施，增强了乡村发展动力，改变了乡村村容村貌，改善了交通道路通行环境，减少了乡村交通道路事故，为乡村高质量发展提供有力保障，促进乡村经济社会稳步发展，为乡村振兴发展奠定坚实基础。</t>
  </si>
  <si>
    <t>AKT25-041-13</t>
  </si>
  <si>
    <t>阿克陶县木吉乡琼让村村组道路提升改造</t>
  </si>
  <si>
    <t>木吉乡琼让村</t>
  </si>
  <si>
    <t>村组道路提升改造2km。</t>
  </si>
  <si>
    <t>木吉乡</t>
  </si>
  <si>
    <t>赵振龙</t>
  </si>
  <si>
    <t>完成道路建设项目，帮助项目村完善基础设施，改善出行条件，加速经济发展。</t>
  </si>
  <si>
    <t>帮助项目村完善基础设施，改善出行条件，助力乡村生态振兴，建设美丽乡村。</t>
  </si>
  <si>
    <t>AKT25-041-14</t>
  </si>
  <si>
    <t>阿克陶县木吉乡阿拉木图道路建设项目</t>
  </si>
  <si>
    <t>木吉乡木吉村</t>
  </si>
  <si>
    <t>修建23km道路，沥青路面宽4.5m，路肩0.5-0.8m。</t>
  </si>
  <si>
    <t>帮助项目村完善基础设施，改善出行条件，使牧民上下换勤更加安全。</t>
  </si>
  <si>
    <t>AKT25-041-15</t>
  </si>
  <si>
    <t>皮拉勒乡村级道路建设项目</t>
  </si>
  <si>
    <t>皮拉勒乡霍伊拉阿勒迪村、皮拉勒村、乌尊拉村、依克其来村、依也勒干村、阿克提其村、托格其村</t>
  </si>
  <si>
    <t>项目总投资1800万元，新改建硬化道路（沥青/混凝土路面）30公里,四级公路标准，路基宽度4-6.5m,路面宽度3.5-6m,设计速度20km/h，含路基、路面、桥涵及其他附属设施。投资估算按照四级公路标准60万元/km.</t>
  </si>
  <si>
    <t>项目建设里程≥30公里，建筑工程费用≤60万元/km,沥青路面道路工程设计使用年限≥8年，群众满意度≥95%</t>
  </si>
  <si>
    <t>切实改变阿克陶县皮拉勒乡8个村共5265户22663名群众，其中脱贫户4892户18926人出行难，交通运输落后的状况，加快开发建设、改善出行条件，助力乡村生态振兴，建设美丽乡村。</t>
  </si>
  <si>
    <t>AKT25-041-16</t>
  </si>
  <si>
    <t>乌鲁克恰提乡至穆呼至木吉乡公路（阿克陶段）</t>
  </si>
  <si>
    <t>项目总投资13700万元，路线采用三级公路标准建设，路基宽度7.5m，路面宽度6.5m，阿克陶县境内全长14.313km。投资估算按照标准957.17万元/km。</t>
  </si>
  <si>
    <t>完成道路建设项目，完善乌鲁克恰提乡至穆呼至木吉乡公路网络，促进“交通+旅游”融合发展和矿产资源开发利用，加快经济发展。</t>
  </si>
  <si>
    <t>完善乌鲁克恰提乡至穆呼至木吉乡公路网络，促进“交通+旅游”融合发展和矿产资源开发利用，加快经济发展，助力乡村生态振兴。</t>
  </si>
  <si>
    <t>产业路、资源路、旅游路建设</t>
  </si>
  <si>
    <t>AKT25-042-1</t>
  </si>
  <si>
    <t>阿克陶县巴仁产业路建设2025年中央财政以工代赈项目</t>
  </si>
  <si>
    <t>巴仁乡阔洪其村、吐尔村、库木村</t>
  </si>
  <si>
    <t>新建产业路9.7公里，及配套设施，混凝土路面，路面宽度3米-4.5米。</t>
  </si>
  <si>
    <t>完成产业路修建9.7公里，惠及人口≥150人；使群众满意度达到90%以上；带动务工群众80人，发放劳务报酬75万以上。</t>
  </si>
  <si>
    <t>一是完善产业发展的基层设施；提升群众的生活条件和居住环境，提升群众的获得感和幸福感；极大方便群众出行和劳作；二是通过以工代赈，增加务工群众收入</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</si>
  <si>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</si>
  <si>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</si>
  <si>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</si>
  <si>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</si>
  <si>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</si>
  <si>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</si>
  <si>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AKT25-048-1</t>
  </si>
  <si>
    <t>奥依塔克镇奥依塔克村山洪沟治理项目</t>
  </si>
  <si>
    <t>奥依塔克镇奥依塔克村</t>
  </si>
  <si>
    <t>奥依塔克村1小队治理山洪沟1条，修建护岸长度2km。</t>
  </si>
  <si>
    <t>AKT25-048-2</t>
  </si>
  <si>
    <t>奥依塔克镇奥依塔克村防洪坝建设项目</t>
  </si>
  <si>
    <t>在奥依塔克村7小队新建防洪堤1条，修建护岸长度4km。</t>
  </si>
  <si>
    <t>AKT25-048-3</t>
  </si>
  <si>
    <t>克州阿克陶县奥依塔克镇皮拉勒村防洪工程</t>
  </si>
  <si>
    <t>皮拉勒村防洪工程治理山洪沟2条，修建护岸1.227km，其中1#山洪沟修建护岸长0.784km，2#山洪沟修建护岸长0.443km，，1#山洪沟设计洪峰流量Q=25.82m3/s, 2#山洪沟设计洪峰流量Q=10.27m3/s,确定工程级别为Ⅴ级，小（2）型。</t>
  </si>
  <si>
    <t>工程建成后有效保护皮拉勒村草地1000亩，保障239户897人的生命财产安全。</t>
  </si>
  <si>
    <t>有效保护皮拉勒村草地1000亩，保障239户897人的生命财产安全。</t>
  </si>
  <si>
    <t>AKT25-048-4</t>
  </si>
  <si>
    <t>克州阿克陶县库山河防洪堤防改造工程</t>
  </si>
  <si>
    <t>维修</t>
  </si>
  <si>
    <t>防洪堤防维修改造工程共维修防洪堤五处长度 984m，第一段14+400-14+480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t>
  </si>
  <si>
    <t>本项目覆盖阿克陶县库山河沿线；保护区人口 6300 人，保护区耕地 1.39万亩，保障了沿线职工群众的生命财产安全。</t>
  </si>
  <si>
    <t>有效保护盖孜河沿线居民6300人、耕地870亩、林地160亩。</t>
  </si>
  <si>
    <t>AKT25-048-5</t>
  </si>
  <si>
    <t>克州阿克陶县布伦口乡托喀依村防洪堤防工程</t>
  </si>
  <si>
    <t>防洪堤防工程治理山洪沟1条，修建护岸1.59km，其中1#护岸修建长度1.228km，2#护岸修建长度0.362km。防洪标准为10年一遇，山洪沟设计洪峰流量Q=30.35m3/s,确定工程级别为Ⅴ级，小（2）型。</t>
  </si>
  <si>
    <t>建成防洪堤有效保护克孜勒陶乡托运布拉克村居民1196人、耕地870亩、林地160亩。</t>
  </si>
  <si>
    <t>人居环境整治</t>
  </si>
  <si>
    <t>农村卫生厕所改造（户用、公共厕所）</t>
  </si>
  <si>
    <t>农村污水治理</t>
  </si>
  <si>
    <t>AKT25-050-2</t>
  </si>
  <si>
    <t>布伦口乡恰克尔艾格勒村粪污一体化改造建设项目</t>
  </si>
  <si>
    <t>布伦口乡恰克尔艾格勒村</t>
  </si>
  <si>
    <t>计划为恰克尔艾格勒村新建污水主管网4.3公里（含破坏路面及恢复）；新建日处理量100m³/天的一体化污水处理设备1套及其附属配套设施</t>
  </si>
  <si>
    <t>克州生态环境局阿克陶县分局</t>
  </si>
  <si>
    <t>王玉伟</t>
  </si>
  <si>
    <t>生活污水处理项目：1、数量指标：村人居环境整治1个，新建污水管网4.3km，2、质量指标项目验收合格率100%，3、时效指标2025年4月-2025年10月；4、项目完工及时率：100%，5、成本指标：工程直接费用：450万元，6、社会效益指标：受益人口数：941人；7、可持续影响指标：工程设计使用年限≥30年；8、受益脱贫人口满意度95%</t>
  </si>
  <si>
    <t>促进良好生活习惯养成，优化村容村貌及营商环境，吸引客流量</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</si>
  <si>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</si>
  <si>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</si>
  <si>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</si>
  <si>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</si>
  <si>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</si>
  <si>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</si>
  <si>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农村垃圾治理</t>
  </si>
  <si>
    <t>AKT25-051-1</t>
  </si>
  <si>
    <t>克孜勒陶镇托云都克村掩埋场建设项目</t>
  </si>
  <si>
    <t>在距离村委会8公里处建设0.5万立方米垃圾掩埋场1座</t>
  </si>
  <si>
    <t>住建局</t>
  </si>
  <si>
    <t>闫旭波</t>
  </si>
  <si>
    <t>改善村容村貌及村民生活环境，进一步完善农村生活垃圾收运处置体系。</t>
  </si>
  <si>
    <t>改善人居环境，提升居民生活幸福指数，有效改善农村生态环境，建设美丽乡村</t>
  </si>
  <si>
    <t>AKT25-051-2</t>
  </si>
  <si>
    <t>布伦口乡垃圾处理场建设项目</t>
  </si>
  <si>
    <t>布伦口乡盖孜村、恰克尔艾格勒村、托喀依村、苏巴什村</t>
  </si>
  <si>
    <t>建设垃圾处理场（4座），每座0.5万立方米，高4.5米，其中：苏巴什村1座，盖孜村1座，恰克尔艾格勒村1座，托喀依村1座。</t>
  </si>
  <si>
    <t>改善村容村貌及村民生活环境，营造美丽环境氛围，吸引更多游客。</t>
  </si>
  <si>
    <t>村容村貌提升</t>
  </si>
  <si>
    <t>AKT25-052-1</t>
  </si>
  <si>
    <t>阿克陶县巴仁乡古勒巴格村人居环境整治2025年中央财政以工代赈项目</t>
  </si>
  <si>
    <t>巴仁乡古勒巴格村</t>
  </si>
  <si>
    <t>农村主干道提升改造5.2公里，入户道路硬化及其他配套附属设施建设。</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</si>
  <si>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</si>
  <si>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</si>
  <si>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</si>
  <si>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</si>
  <si>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AKT25-052-3</t>
  </si>
  <si>
    <t>阿克陶县阿克陶镇公共基础设施建设2025年中央财政以工代赈项目</t>
  </si>
  <si>
    <t>阿克陶镇喀依恰艾日克村</t>
  </si>
  <si>
    <t>新建及改造农村道路7公里，及附属配套设施等；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</si>
  <si>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110人。组织务工群众开展技能培训45人。</t>
  </si>
  <si>
    <t>项目的实施不但改善人居环境，村民生产生活条件、农民生活方式，提高农民素质，真正体现精神文明和物质文明的双赢。而且可带动群众参与工程建设不低于110人，发放劳务报酬不低于215万元。组织务工群众开展技能培训45人。</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</si>
  <si>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</si>
  <si>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</si>
  <si>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</si>
  <si>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</si>
  <si>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</si>
  <si>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</si>
  <si>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</si>
  <si>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加马铁热克乡赛克孜艾日克村2025年乡村振兴示范村打造项目</t>
  </si>
  <si>
    <t>2025年3月-10月</t>
  </si>
  <si>
    <t>对赛克孜艾日克村主干道提升改造13公里，沿路两侧道路进行拓宽、安装路沿石、入户道路硬化、外墙提升改造以及其他配套附属设施建设；新建污水管网17公里及配套附属设施，部分农户进行格栅式化粪池安装；2小队新建种子加工场及配套设备设施；智慧农业示范点建设（150亩）；土壤改良（排碱、深耕、秸秆还田、使用菌肥、土壤改良剂等方式）；建立畜牧兽医服务点；打造养牛一条街；完善农田水渠、滴灌、水肥一体化等建设。</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</si>
  <si>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</si>
  <si>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</si>
  <si>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</si>
  <si>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</si>
  <si>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</si>
  <si>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</si>
  <si>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</si>
  <si>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</si>
  <si>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</si>
  <si>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</si>
  <si>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</si>
  <si>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1、奥依塔克镇游客服务中心旁硬化道路（两公里）；打造星空房营地35亩，房车营地一处；配套停车场等设施。2.冰川大门(红山口)：打造商铺经营区，配套房车营地、停车场等设施。小计2040万元</t>
  </si>
  <si>
    <t>铱斯马铱江·祖农</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</si>
  <si>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</si>
  <si>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</si>
  <si>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</si>
  <si>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</si>
  <si>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</si>
  <si>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</si>
  <si>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</si>
  <si>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</si>
  <si>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</si>
  <si>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</si>
  <si>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</si>
  <si>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</si>
  <si>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</si>
  <si>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</si>
  <si>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</si>
  <si>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</si>
  <si>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</si>
  <si>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</si>
  <si>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</si>
  <si>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</si>
  <si>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</si>
  <si>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</si>
  <si>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</si>
  <si>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</si>
  <si>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</si>
  <si>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奥依塔克镇奥依塔克村4小队农村供水工程</t>
  </si>
  <si>
    <t>水源改造1处，水厂1座，安装化验设备1套，安装消毒设备1套，安装水质在线检测设备1套，自动化监控系统1处，安装出水厂计量装置</t>
  </si>
  <si>
    <t>解决农村饮水水质安全问题，改善生活条件，保障饮水安全，增加收入。</t>
  </si>
  <si>
    <t>帮助农村地方发展，减少农村人口的负担。</t>
  </si>
  <si>
    <t>AKT25-67-4</t>
  </si>
  <si>
    <t>克孜勒陶镇乌尔都隆窝孜村、托云都克村、喀尔乌勒村农村供水工程水质提升工程</t>
  </si>
  <si>
    <t>克孜勒陶镇乌尔都隆窝孜村、托云都克村、喀尔乌勒村</t>
  </si>
  <si>
    <t>水厂1座，新增净化设施设备1套，安装消毒设备1套，安装水质在线检测设备1套，自动化监控系统1处，安装出水厂计量装置</t>
  </si>
  <si>
    <t>AKT25-67-5</t>
  </si>
  <si>
    <t>布伦口乡托喀依村2小队第2居民点供水提升改造工程</t>
  </si>
  <si>
    <t>布伦口乡喀依村</t>
  </si>
  <si>
    <t>供水管道10公里，减压池5座、管道附属设施</t>
  </si>
  <si>
    <t>AKT25-67-1</t>
  </si>
  <si>
    <t>阿克陶县城乡一体化工程</t>
  </si>
  <si>
    <t>阿克陶县皮拉勒乡、玉麦镇、巴仁乡、阿克陶镇、加马铁热克乡、托尔塔依农场、塔尔乡搬迁点</t>
  </si>
  <si>
    <t>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t>
  </si>
  <si>
    <t>该工程建成后，一是改善提升当地城乡供水能力。解决当前群众之优、全面建设小康社会的有效措施；二是加强阿克陶县水利基础设施建设，解决区域发展之困，促进区域社会经济发展的需求；三是践行新时代治水方针，统筹城乡一体化的需求</t>
  </si>
  <si>
    <t>提升城乡居民饮水安全保障水平、优化水资源配置提高利用效率、减少对水源地的破坏和污染，提升应急保障能力。</t>
  </si>
  <si>
    <t>AKT25-67-2</t>
  </si>
  <si>
    <t>阿克陶县城乡一体化备用水源工程</t>
  </si>
  <si>
    <t>阿克陶县皮拉勒乡、玉麦镇、巴仁乡、阿克陶镇、加马铁热克乡、托尔塔依农场、塔尔乡搬迁点及城市</t>
  </si>
  <si>
    <t>(1)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t>
  </si>
  <si>
    <t>AKT25-67-6</t>
  </si>
  <si>
    <t>阿克陶县老塔尔塔尔乡库祖村1区、塔尔乡库祖村2区农村、塔尔乡巴格村1区、塔尔乡巴格村2区、塔尔乡巴格村3区供水提升改造工程</t>
  </si>
  <si>
    <t>老塔尔塔尔乡库祖村、塔尔乡巴格村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</si>
  <si>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</si>
  <si>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项目管理费</t>
  </si>
  <si>
    <t>其他</t>
  </si>
  <si>
    <t>少数民族特色村寨建设项目</t>
  </si>
  <si>
    <t>困难群众饮用低氟茶</t>
  </si>
  <si>
    <t>AKT25-070</t>
  </si>
  <si>
    <t>阿克陶县2025年低氟砖茶采购项目</t>
  </si>
  <si>
    <t>2025年1月-2025年7月</t>
  </si>
  <si>
    <t>计划为全县三类户7880户32131人购买低氟砖茶，按照每户2公斤，每公斤30元，共投入资金47.28万元。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</si>
  <si>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</si>
  <si>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</si>
  <si>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</si>
  <si>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克州阿克陶县巩固拓展脱贫攻坚成果同乡村振兴项目储备库分类统计表</t>
  </si>
  <si>
    <t>项目类别</t>
  </si>
  <si>
    <t>建设规模</t>
  </si>
  <si>
    <t>资金规模</t>
  </si>
  <si>
    <t>单位</t>
  </si>
  <si>
    <t>规模</t>
  </si>
  <si>
    <t>万元</t>
  </si>
  <si>
    <t>占报备批次资金比例（%）</t>
  </si>
  <si>
    <t>项</t>
  </si>
  <si>
    <t>亩</t>
  </si>
  <si>
    <t>亩/座</t>
  </si>
  <si>
    <t>座/头</t>
  </si>
  <si>
    <t>个</t>
  </si>
  <si>
    <t>公里</t>
  </si>
  <si>
    <t>座</t>
  </si>
  <si>
    <t>座/处</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</si>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</sst>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176" formatCode="0.00_ "/>
    <numFmt numFmtId="43" formatCode="_ * #,##0.00_ ;_ * \-#,##0.00_ ;_ * &quot;-&quot;??_ ;_ @_ "/>
    <numFmt numFmtId="177" formatCode="0;[Red]0"/>
    <numFmt numFmtId="178" formatCode="0.00;[Red]0.00"/>
    <numFmt numFmtId="179" formatCode="0.0%"/>
  </numFmts>
  <fonts count="53">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b/>
      <sz val="12"/>
      <name val="方正小标宋简体"/>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4"/>
      <name val="宋体"/>
      <charset val="134"/>
    </font>
    <font>
      <sz val="22"/>
      <name val="方正小标宋_GBK"/>
      <charset val="134"/>
    </font>
    <font>
      <b/>
      <sz val="16"/>
      <name val="宋体"/>
      <charset val="134"/>
      <scheme val="minor"/>
    </font>
    <font>
      <sz val="12"/>
      <name val="Times New Roman"/>
      <charset val="134"/>
    </font>
    <font>
      <b/>
      <sz val="12"/>
      <name val="宋体"/>
      <charset val="134"/>
    </font>
    <font>
      <sz val="14"/>
      <name val="仿宋_GB2312"/>
      <charset val="134"/>
    </font>
    <font>
      <sz val="16"/>
      <name val="Times New Roman"/>
      <charset val="134"/>
    </font>
    <font>
      <sz val="12"/>
      <name val="宋体"/>
      <charset val="134"/>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vertAlign val="subscript"/>
      <sz val="20"/>
      <name val="宋体"/>
      <charset val="134"/>
    </font>
    <font>
      <sz val="14"/>
      <name val="方正小标宋_GBK"/>
      <charset val="134"/>
    </font>
  </fonts>
  <fills count="36">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rgb="FFFFFF00"/>
        <bgColor indexed="64"/>
      </patternFill>
    </fill>
    <fill>
      <patternFill patternType="solid">
        <fgColor rgb="FF92D050"/>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32" fillId="14" borderId="0" applyNumberFormat="0" applyBorder="0" applyAlignment="0" applyProtection="0">
      <alignment vertical="center"/>
    </xf>
    <xf numFmtId="0" fontId="35"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19" borderId="0" applyNumberFormat="0" applyBorder="0" applyAlignment="0" applyProtection="0">
      <alignment vertical="center"/>
    </xf>
    <xf numFmtId="0" fontId="38" fillId="20" borderId="0" applyNumberFormat="0" applyBorder="0" applyAlignment="0" applyProtection="0">
      <alignment vertical="center"/>
    </xf>
    <xf numFmtId="43" fontId="0" fillId="0" borderId="0" applyFont="0" applyFill="0" applyBorder="0" applyAlignment="0" applyProtection="0">
      <alignment vertical="center"/>
    </xf>
    <xf numFmtId="0" fontId="34" fillId="6"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24" borderId="11" applyNumberFormat="0" applyFont="0" applyAlignment="0" applyProtection="0">
      <alignment vertical="center"/>
    </xf>
    <xf numFmtId="0" fontId="34" fillId="28"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3" applyNumberFormat="0" applyFill="0" applyAlignment="0" applyProtection="0">
      <alignment vertical="center"/>
    </xf>
    <xf numFmtId="0" fontId="49" fillId="0" borderId="13" applyNumberFormat="0" applyFill="0" applyAlignment="0" applyProtection="0">
      <alignment vertical="center"/>
    </xf>
    <xf numFmtId="0" fontId="34" fillId="33" borderId="0" applyNumberFormat="0" applyBorder="0" applyAlignment="0" applyProtection="0">
      <alignment vertical="center"/>
    </xf>
    <xf numFmtId="0" fontId="44" fillId="0" borderId="14" applyNumberFormat="0" applyFill="0" applyAlignment="0" applyProtection="0">
      <alignment vertical="center"/>
    </xf>
    <xf numFmtId="0" fontId="34" fillId="9" borderId="0" applyNumberFormat="0" applyBorder="0" applyAlignment="0" applyProtection="0">
      <alignment vertical="center"/>
    </xf>
    <xf numFmtId="0" fontId="37" fillId="18" borderId="10" applyNumberFormat="0" applyAlignment="0" applyProtection="0">
      <alignment vertical="center"/>
    </xf>
    <xf numFmtId="0" fontId="40" fillId="18" borderId="9" applyNumberFormat="0" applyAlignment="0" applyProtection="0">
      <alignment vertical="center"/>
    </xf>
    <xf numFmtId="0" fontId="33" fillId="8" borderId="8" applyNumberFormat="0" applyAlignment="0" applyProtection="0">
      <alignment vertical="center"/>
    </xf>
    <xf numFmtId="0" fontId="32" fillId="13" borderId="0" applyNumberFormat="0" applyBorder="0" applyAlignment="0" applyProtection="0">
      <alignment vertical="center"/>
    </xf>
    <xf numFmtId="0" fontId="34" fillId="17" borderId="0" applyNumberFormat="0" applyBorder="0" applyAlignment="0" applyProtection="0">
      <alignment vertical="center"/>
    </xf>
    <xf numFmtId="0" fontId="43" fillId="0" borderId="12" applyNumberFormat="0" applyFill="0" applyAlignment="0" applyProtection="0">
      <alignment vertical="center"/>
    </xf>
    <xf numFmtId="0" fontId="50" fillId="0" borderId="15" applyNumberFormat="0" applyFill="0" applyAlignment="0" applyProtection="0">
      <alignment vertical="center"/>
    </xf>
    <xf numFmtId="0" fontId="36" fillId="12" borderId="0" applyNumberFormat="0" applyBorder="0" applyAlignment="0" applyProtection="0">
      <alignment vertical="center"/>
    </xf>
    <xf numFmtId="0" fontId="39" fillId="23" borderId="0" applyNumberFormat="0" applyBorder="0" applyAlignment="0" applyProtection="0">
      <alignment vertical="center"/>
    </xf>
    <xf numFmtId="0" fontId="32" fillId="22" borderId="0" applyNumberFormat="0" applyBorder="0" applyAlignment="0" applyProtection="0">
      <alignment vertical="center"/>
    </xf>
    <xf numFmtId="0" fontId="34" fillId="32" borderId="0" applyNumberFormat="0" applyBorder="0" applyAlignment="0" applyProtection="0">
      <alignment vertical="center"/>
    </xf>
    <xf numFmtId="0" fontId="32" fillId="27" borderId="0" applyNumberFormat="0" applyBorder="0" applyAlignment="0" applyProtection="0">
      <alignment vertical="center"/>
    </xf>
    <xf numFmtId="0" fontId="32" fillId="30" borderId="0" applyNumberFormat="0" applyBorder="0" applyAlignment="0" applyProtection="0">
      <alignment vertical="center"/>
    </xf>
    <xf numFmtId="0" fontId="32" fillId="21" borderId="0" applyNumberFormat="0" applyBorder="0" applyAlignment="0" applyProtection="0">
      <alignment vertical="center"/>
    </xf>
    <xf numFmtId="0" fontId="32" fillId="11" borderId="0" applyNumberFormat="0" applyBorder="0" applyAlignment="0" applyProtection="0">
      <alignment vertical="center"/>
    </xf>
    <xf numFmtId="0" fontId="34" fillId="35" borderId="0" applyNumberFormat="0" applyBorder="0" applyAlignment="0" applyProtection="0">
      <alignment vertical="center"/>
    </xf>
    <xf numFmtId="0" fontId="0" fillId="0" borderId="0">
      <alignment vertical="center"/>
    </xf>
    <xf numFmtId="0" fontId="34" fillId="31" borderId="0" applyNumberFormat="0" applyBorder="0" applyAlignment="0" applyProtection="0">
      <alignment vertical="center"/>
    </xf>
    <xf numFmtId="0" fontId="32" fillId="26" borderId="0" applyNumberFormat="0" applyBorder="0" applyAlignment="0" applyProtection="0">
      <alignment vertical="center"/>
    </xf>
    <xf numFmtId="0" fontId="32" fillId="29" borderId="0" applyNumberFormat="0" applyBorder="0" applyAlignment="0" applyProtection="0">
      <alignment vertical="center"/>
    </xf>
    <xf numFmtId="0" fontId="34" fillId="16" borderId="0" applyNumberFormat="0" applyBorder="0" applyAlignment="0" applyProtection="0">
      <alignment vertical="center"/>
    </xf>
    <xf numFmtId="0" fontId="32" fillId="7" borderId="0" applyNumberFormat="0" applyBorder="0" applyAlignment="0" applyProtection="0">
      <alignment vertical="center"/>
    </xf>
    <xf numFmtId="0" fontId="34" fillId="25" borderId="0" applyNumberFormat="0" applyBorder="0" applyAlignment="0" applyProtection="0">
      <alignment vertical="center"/>
    </xf>
    <xf numFmtId="0" fontId="34" fillId="34" borderId="0" applyNumberFormat="0" applyBorder="0" applyAlignment="0" applyProtection="0">
      <alignment vertical="center"/>
    </xf>
    <xf numFmtId="0" fontId="32" fillId="15" borderId="0" applyNumberFormat="0" applyBorder="0" applyAlignment="0" applyProtection="0">
      <alignment vertical="center"/>
    </xf>
    <xf numFmtId="0" fontId="34" fillId="3" borderId="0" applyNumberFormat="0" applyBorder="0" applyAlignment="0" applyProtection="0">
      <alignment vertical="center"/>
    </xf>
    <xf numFmtId="0" fontId="31" fillId="0" borderId="0"/>
    <xf numFmtId="0" fontId="3" fillId="0" borderId="0">
      <alignment vertical="center"/>
    </xf>
  </cellStyleXfs>
  <cellXfs count="192">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8" fillId="0" borderId="0" xfId="0" applyNumberFormat="1" applyFont="1" applyFill="1" applyAlignment="1" applyProtection="1">
      <alignment horizontal="center" vertical="center"/>
    </xf>
    <xf numFmtId="0" fontId="8"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left" vertical="center" wrapText="1"/>
    </xf>
    <xf numFmtId="0" fontId="10" fillId="0" borderId="4" xfId="0" applyFont="1" applyFill="1" applyBorder="1" applyAlignment="1">
      <alignment horizontal="center" vertical="center" wrapText="1"/>
    </xf>
    <xf numFmtId="177" fontId="9" fillId="0" borderId="4" xfId="0" applyNumberFormat="1" applyFont="1" applyFill="1" applyBorder="1" applyAlignment="1" applyProtection="1">
      <alignment horizontal="center" vertical="center"/>
    </xf>
    <xf numFmtId="9" fontId="11" fillId="0" borderId="4" xfId="11" applyFont="1" applyFill="1" applyBorder="1" applyAlignment="1">
      <alignment horizontal="center" vertical="center"/>
    </xf>
    <xf numFmtId="0" fontId="12" fillId="0" borderId="1" xfId="0" applyFont="1" applyBorder="1">
      <alignment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179" fontId="12" fillId="0" borderId="1" xfId="11" applyNumberFormat="1" applyFont="1" applyBorder="1" applyAlignment="1">
      <alignment horizontal="center" vertical="center"/>
    </xf>
    <xf numFmtId="9" fontId="12" fillId="0" borderId="1" xfId="11" applyFont="1" applyBorder="1" applyAlignment="1">
      <alignment horizontal="center" vertical="center"/>
    </xf>
    <xf numFmtId="10" fontId="12" fillId="0" borderId="1" xfId="11" applyNumberFormat="1" applyFont="1" applyBorder="1" applyAlignment="1">
      <alignment horizontal="center" vertical="center"/>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6" fillId="5" borderId="0" xfId="0" applyFont="1" applyFill="1">
      <alignment vertical="center"/>
    </xf>
    <xf numFmtId="0" fontId="16" fillId="6" borderId="0" xfId="0" applyFont="1" applyFill="1">
      <alignment vertical="center"/>
    </xf>
    <xf numFmtId="0" fontId="16" fillId="0" borderId="0" xfId="0" applyFont="1" applyFill="1">
      <alignment vertical="center"/>
    </xf>
    <xf numFmtId="0" fontId="17" fillId="0" borderId="0" xfId="0" applyFont="1" applyFill="1" applyAlignment="1">
      <alignment vertical="center" wrapText="1"/>
    </xf>
    <xf numFmtId="0" fontId="16" fillId="0" borderId="0" xfId="0" applyFont="1" applyFill="1" applyAlignment="1">
      <alignment vertical="center" wrapText="1"/>
    </xf>
    <xf numFmtId="0" fontId="18" fillId="0" borderId="0" xfId="0" applyFont="1" applyFill="1" applyAlignment="1">
      <alignment vertical="center"/>
    </xf>
    <xf numFmtId="0" fontId="17" fillId="0" borderId="0" xfId="0" applyFont="1" applyFill="1" applyAlignment="1">
      <alignment vertical="center"/>
    </xf>
    <xf numFmtId="0" fontId="17" fillId="6" borderId="0" xfId="0" applyFont="1" applyFill="1" applyAlignment="1">
      <alignment vertical="center"/>
    </xf>
    <xf numFmtId="0" fontId="18" fillId="6" borderId="0" xfId="0" applyFont="1" applyFill="1" applyAlignment="1">
      <alignment vertical="center"/>
    </xf>
    <xf numFmtId="0" fontId="18" fillId="0" borderId="0" xfId="0" applyFont="1" applyFill="1">
      <alignment vertical="center"/>
    </xf>
    <xf numFmtId="0" fontId="18" fillId="5" borderId="0" xfId="0" applyFont="1" applyFill="1" applyAlignment="1">
      <alignment vertical="center"/>
    </xf>
    <xf numFmtId="0" fontId="18" fillId="6" borderId="0" xfId="0" applyFont="1" applyFill="1">
      <alignment vertical="center"/>
    </xf>
    <xf numFmtId="0" fontId="18" fillId="5" borderId="0" xfId="0" applyFont="1" applyFill="1">
      <alignment vertical="center"/>
    </xf>
    <xf numFmtId="0" fontId="19" fillId="0" borderId="0" xfId="0" applyFont="1" applyFill="1" applyAlignment="1">
      <alignment horizontal="center" vertical="center"/>
    </xf>
    <xf numFmtId="0" fontId="19" fillId="0" borderId="0" xfId="0" applyFont="1" applyFill="1" applyAlignment="1">
      <alignment horizontal="center" vertical="center" wrapText="1"/>
    </xf>
    <xf numFmtId="0" fontId="19" fillId="0" borderId="0" xfId="0" applyNumberFormat="1" applyFont="1" applyFill="1" applyAlignment="1">
      <alignment horizontal="center" vertical="center"/>
    </xf>
    <xf numFmtId="0" fontId="19" fillId="0" borderId="0" xfId="0" applyFont="1" applyFill="1">
      <alignment vertical="center"/>
    </xf>
    <xf numFmtId="0" fontId="19" fillId="0" borderId="0" xfId="0" applyFont="1" applyFill="1" applyAlignment="1">
      <alignment vertical="center" wrapText="1"/>
    </xf>
    <xf numFmtId="0" fontId="20" fillId="0" borderId="0" xfId="0" applyFont="1" applyFill="1" applyAlignment="1">
      <alignment horizontal="left" vertical="center"/>
    </xf>
    <xf numFmtId="0" fontId="21" fillId="0" borderId="0" xfId="0" applyFont="1" applyFill="1" applyAlignment="1">
      <alignment horizontal="left" vertical="center"/>
    </xf>
    <xf numFmtId="0" fontId="22" fillId="0" borderId="0" xfId="0" applyFont="1" applyFill="1" applyAlignment="1">
      <alignment horizontal="left" vertical="center" wrapText="1"/>
    </xf>
    <xf numFmtId="0" fontId="22" fillId="0" borderId="0" xfId="0" applyNumberFormat="1" applyFont="1" applyFill="1" applyAlignment="1">
      <alignment horizontal="left" vertical="center" wrapText="1"/>
    </xf>
    <xf numFmtId="9" fontId="13" fillId="0" borderId="0" xfId="11" applyFont="1" applyFill="1" applyAlignment="1">
      <alignment horizontal="left" vertical="center" wrapText="1"/>
    </xf>
    <xf numFmtId="0" fontId="23" fillId="0" borderId="0" xfId="0" applyFont="1" applyFill="1" applyAlignment="1">
      <alignment horizontal="center" vertical="center" wrapText="1"/>
    </xf>
    <xf numFmtId="0" fontId="23" fillId="0" borderId="0" xfId="0" applyNumberFormat="1" applyFont="1" applyFill="1" applyAlignment="1">
      <alignment horizontal="center"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5" borderId="1" xfId="0" applyNumberFormat="1" applyFont="1" applyFill="1" applyBorder="1" applyAlignment="1" applyProtection="1">
      <alignment horizontal="center" vertical="center"/>
    </xf>
    <xf numFmtId="0" fontId="16" fillId="5" borderId="1" xfId="0" applyNumberFormat="1" applyFont="1" applyFill="1" applyBorder="1" applyAlignment="1" applyProtection="1">
      <alignment horizontal="justify" vertical="center" wrapText="1"/>
    </xf>
    <xf numFmtId="0" fontId="16" fillId="6" borderId="1" xfId="0" applyNumberFormat="1" applyFont="1" applyFill="1" applyBorder="1" applyAlignment="1" applyProtection="1">
      <alignment horizontal="center" vertical="center"/>
    </xf>
    <xf numFmtId="0" fontId="16" fillId="6" borderId="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justify" vertical="center" wrapText="1"/>
    </xf>
    <xf numFmtId="0" fontId="17"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6" fillId="6" borderId="1" xfId="0" applyNumberFormat="1" applyFont="1" applyFill="1" applyBorder="1" applyAlignment="1" applyProtection="1">
      <alignment horizontal="justify" vertical="center" wrapText="1"/>
    </xf>
    <xf numFmtId="0" fontId="16" fillId="0" borderId="1" xfId="0" applyNumberFormat="1" applyFont="1" applyFill="1" applyBorder="1" applyAlignment="1" applyProtection="1">
      <alignment horizontal="justify" vertical="center" wrapText="1"/>
    </xf>
    <xf numFmtId="0" fontId="22" fillId="0" borderId="1" xfId="0" applyNumberFormat="1" applyFont="1" applyFill="1" applyBorder="1" applyAlignment="1" applyProtection="1">
      <alignment horizontal="justify" vertical="center" wrapText="1"/>
    </xf>
    <xf numFmtId="0" fontId="18" fillId="0" borderId="1" xfId="0" applyFont="1" applyFill="1" applyBorder="1" applyAlignment="1">
      <alignment vertical="center" wrapText="1"/>
    </xf>
    <xf numFmtId="0" fontId="18" fillId="0" borderId="1" xfId="0" applyFont="1" applyFill="1" applyBorder="1" applyAlignment="1">
      <alignment vertical="center"/>
    </xf>
    <xf numFmtId="0" fontId="22" fillId="0" borderId="0" xfId="0" applyFont="1" applyFill="1" applyAlignment="1">
      <alignment horizontal="center" vertical="center" wrapText="1"/>
    </xf>
    <xf numFmtId="0" fontId="13" fillId="0" borderId="0" xfId="0" applyFont="1" applyFill="1" applyAlignment="1">
      <alignment horizontal="center" vertical="center" wrapText="1"/>
    </xf>
    <xf numFmtId="0" fontId="24" fillId="0" borderId="0" xfId="0" applyFont="1" applyFill="1" applyAlignment="1">
      <alignment horizontal="left" vertical="center" wrapText="1"/>
    </xf>
    <xf numFmtId="0" fontId="25"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16" fillId="5"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0" borderId="1" xfId="0" applyFont="1" applyFill="1" applyBorder="1" applyAlignment="1">
      <alignment horizontal="center" vertical="center"/>
    </xf>
    <xf numFmtId="0" fontId="22" fillId="0" borderId="1" xfId="0" applyNumberFormat="1" applyFont="1" applyFill="1" applyBorder="1" applyAlignment="1" applyProtection="1">
      <alignment horizontal="left" vertical="center" wrapText="1"/>
    </xf>
    <xf numFmtId="0" fontId="17"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26" fillId="6" borderId="1" xfId="0" applyFont="1" applyFill="1" applyBorder="1" applyAlignment="1">
      <alignment horizontal="center" vertical="center"/>
    </xf>
    <xf numFmtId="0" fontId="15" fillId="0" borderId="4"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0" fontId="17" fillId="6" borderId="1" xfId="0" applyFont="1" applyFill="1" applyBorder="1" applyAlignment="1">
      <alignment horizontal="center" vertical="center"/>
    </xf>
    <xf numFmtId="0" fontId="18" fillId="6" borderId="1" xfId="0" applyFont="1" applyFill="1" applyBorder="1" applyAlignment="1">
      <alignment horizontal="center" vertical="center"/>
    </xf>
    <xf numFmtId="0" fontId="27" fillId="0" borderId="0" xfId="0" applyFont="1" applyFill="1" applyAlignment="1">
      <alignment horizontal="left" vertical="center" wrapText="1"/>
    </xf>
    <xf numFmtId="0" fontId="28" fillId="0" borderId="0" xfId="0" applyFont="1" applyFill="1" applyAlignment="1">
      <alignment horizontal="left" vertical="center" wrapText="1"/>
    </xf>
    <xf numFmtId="0" fontId="28"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17" fillId="0" borderId="1" xfId="0" applyFont="1" applyFill="1" applyBorder="1" applyAlignment="1">
      <alignment vertical="center"/>
    </xf>
    <xf numFmtId="0" fontId="17" fillId="0" borderId="1" xfId="0" applyFont="1" applyFill="1" applyBorder="1" applyAlignment="1">
      <alignment vertical="center" wrapText="1"/>
    </xf>
    <xf numFmtId="0" fontId="17" fillId="6" borderId="1" xfId="0" applyFont="1" applyFill="1" applyBorder="1" applyAlignment="1">
      <alignment vertical="center"/>
    </xf>
    <xf numFmtId="0" fontId="18" fillId="6" borderId="1" xfId="0" applyFont="1" applyFill="1" applyBorder="1" applyAlignment="1">
      <alignment vertical="center"/>
    </xf>
    <xf numFmtId="0" fontId="30"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31" fillId="0" borderId="1" xfId="0" applyNumberFormat="1" applyFont="1" applyFill="1" applyBorder="1" applyAlignment="1" applyProtection="1">
      <alignment horizontal="left" vertical="center" wrapText="1"/>
    </xf>
    <xf numFmtId="0" fontId="18" fillId="5" borderId="1" xfId="0" applyFont="1" applyFill="1" applyBorder="1" applyAlignment="1">
      <alignment horizontal="center" vertical="center"/>
    </xf>
    <xf numFmtId="0" fontId="18" fillId="5" borderId="1" xfId="0" applyFont="1" applyFill="1" applyBorder="1" applyAlignment="1">
      <alignment vertical="center"/>
    </xf>
    <xf numFmtId="0" fontId="21" fillId="0" borderId="1" xfId="0" applyFont="1" applyFill="1" applyBorder="1" applyAlignment="1">
      <alignment horizontal="left" vertical="center" wrapText="1"/>
    </xf>
    <xf numFmtId="0" fontId="18" fillId="0" borderId="1" xfId="0" applyFont="1" applyFill="1" applyBorder="1">
      <alignment vertical="center"/>
    </xf>
    <xf numFmtId="0" fontId="17" fillId="0" borderId="1" xfId="0" applyNumberFormat="1" applyFont="1" applyFill="1" applyBorder="1" applyAlignment="1" applyProtection="1">
      <alignment horizontal="justify" vertical="center"/>
    </xf>
    <xf numFmtId="0" fontId="16" fillId="6" borderId="1" xfId="0" applyNumberFormat="1" applyFont="1" applyFill="1" applyBorder="1" applyAlignment="1" applyProtection="1">
      <alignment horizontal="center" vertical="center" wrapText="1"/>
    </xf>
    <xf numFmtId="0" fontId="18" fillId="6" borderId="1" xfId="0" applyFont="1" applyFill="1" applyBorder="1">
      <alignment vertical="center"/>
    </xf>
    <xf numFmtId="0" fontId="20" fillId="0" borderId="1" xfId="0" applyNumberFormat="1" applyFont="1" applyFill="1" applyBorder="1" applyAlignment="1">
      <alignment horizontal="left" vertical="center" wrapText="1"/>
    </xf>
    <xf numFmtId="0" fontId="18" fillId="5" borderId="1" xfId="0" applyFont="1" applyFill="1"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5"/>
  <sheetViews>
    <sheetView tabSelected="1" view="pageBreakPreview" zoomScale="40" zoomScaleNormal="100" workbookViewId="0">
      <pane xSplit="9" ySplit="5" topLeftCell="J30" activePane="bottomRight" state="frozen"/>
      <selection/>
      <selection pane="topRight"/>
      <selection pane="bottomLeft"/>
      <selection pane="bottomRight" activeCell="AC35" sqref="AC35"/>
    </sheetView>
  </sheetViews>
  <sheetFormatPr defaultColWidth="8.875" defaultRowHeight="18.75"/>
  <cols>
    <col min="1" max="1" width="8.23333333333333" style="112" customWidth="1"/>
    <col min="2" max="2" width="19.975" style="113" customWidth="1"/>
    <col min="3" max="3" width="9.26666666666667" style="114" customWidth="1"/>
    <col min="4" max="4" width="21.875" style="115" customWidth="1"/>
    <col min="5" max="5" width="13.4166666666667" style="116" customWidth="1"/>
    <col min="6" max="6" width="21.875" style="116" customWidth="1"/>
    <col min="7" max="7" width="13.2833333333333" style="112" customWidth="1"/>
    <col min="8" max="8" width="26.7666666666667" style="116" customWidth="1"/>
    <col min="9" max="9" width="16.3666666666667" style="116" customWidth="1"/>
    <col min="10" max="10" width="82.8083333333333" style="117" customWidth="1"/>
    <col min="11" max="11" width="12.0416666666667" style="112" customWidth="1"/>
    <col min="12" max="12" width="11.575" style="112" customWidth="1"/>
    <col min="13" max="13" width="15.4416666666667" style="112" customWidth="1"/>
    <col min="14" max="14" width="12.0416666666667" style="112" customWidth="1"/>
    <col min="15" max="15" width="14.2583333333333" style="112" customWidth="1"/>
    <col min="16" max="18" width="12.5083333333333" style="112" hidden="1" customWidth="1"/>
    <col min="19" max="22" width="10.4916666666667" style="112" hidden="1" customWidth="1"/>
    <col min="23" max="23" width="6.50833333333333" style="112" hidden="1" customWidth="1"/>
    <col min="24" max="24" width="14.0916666666667" style="112" customWidth="1"/>
    <col min="25" max="25" width="16.7916666666667" style="112" customWidth="1"/>
    <col min="26" max="26" width="14.475" style="112" customWidth="1"/>
    <col min="27" max="27" width="17.5583333333333" style="112" customWidth="1"/>
    <col min="28" max="28" width="16.0166666666667" style="112" customWidth="1"/>
    <col min="29" max="29" width="50.3583333333333" style="118" customWidth="1"/>
    <col min="30" max="30" width="62.2666666666667" style="118" customWidth="1"/>
    <col min="31" max="31" width="10.375" style="115" customWidth="1"/>
    <col min="32" max="32" width="12.7416666666667" style="115" customWidth="1"/>
    <col min="33" max="33" width="13.5083333333333" style="115" customWidth="1"/>
    <col min="34" max="16384" width="8.875" style="115"/>
  </cols>
  <sheetData>
    <row r="1" s="95" customFormat="1" ht="18.95" customHeight="1" spans="1:30">
      <c r="A1" s="119" t="s">
        <v>0</v>
      </c>
      <c r="B1" s="119"/>
      <c r="C1" s="120"/>
      <c r="D1" s="119"/>
      <c r="E1" s="119"/>
      <c r="F1" s="119"/>
      <c r="H1" s="121">
        <f>O7/O6</f>
        <v>0.596112529985922</v>
      </c>
      <c r="J1" s="119" t="s">
        <v>1</v>
      </c>
      <c r="K1" s="144"/>
      <c r="L1" s="144"/>
      <c r="M1" s="145"/>
      <c r="N1" s="145"/>
      <c r="O1" s="145"/>
      <c r="P1" s="145"/>
      <c r="Q1" s="145"/>
      <c r="R1" s="145"/>
      <c r="S1" s="145"/>
      <c r="T1" s="145"/>
      <c r="U1" s="145"/>
      <c r="V1" s="145"/>
      <c r="W1" s="145"/>
      <c r="X1" s="145"/>
      <c r="Y1" s="145"/>
      <c r="Z1" s="145"/>
      <c r="AA1" s="145"/>
      <c r="AB1" s="145"/>
      <c r="AC1" s="170"/>
      <c r="AD1" s="170"/>
    </row>
    <row r="2" s="96" customFormat="1" ht="48" customHeight="1" spans="1:33">
      <c r="A2" s="122" t="s">
        <v>2</v>
      </c>
      <c r="B2" s="122"/>
      <c r="C2" s="123"/>
      <c r="D2" s="122"/>
      <c r="E2" s="122"/>
      <c r="F2" s="122"/>
      <c r="G2" s="122"/>
      <c r="H2" s="122"/>
      <c r="I2" s="122"/>
      <c r="J2" s="146"/>
      <c r="K2" s="147"/>
      <c r="L2" s="147"/>
      <c r="M2" s="147"/>
      <c r="N2" s="147"/>
      <c r="O2" s="122"/>
      <c r="P2" s="122"/>
      <c r="Q2" s="122"/>
      <c r="R2" s="122"/>
      <c r="S2" s="122"/>
      <c r="T2" s="122"/>
      <c r="U2" s="122"/>
      <c r="V2" s="122"/>
      <c r="W2" s="122"/>
      <c r="X2" s="122"/>
      <c r="Y2" s="122"/>
      <c r="Z2" s="122"/>
      <c r="AA2" s="122"/>
      <c r="AB2" s="122"/>
      <c r="AC2" s="171"/>
      <c r="AD2" s="171"/>
      <c r="AE2" s="122"/>
      <c r="AF2" s="122"/>
      <c r="AG2" s="122"/>
    </row>
    <row r="3" s="97" customFormat="1" ht="43" customHeight="1" spans="1:33">
      <c r="A3" s="124" t="s">
        <v>3</v>
      </c>
      <c r="B3" s="124" t="s">
        <v>4</v>
      </c>
      <c r="C3" s="125" t="s">
        <v>5</v>
      </c>
      <c r="D3" s="124" t="s">
        <v>6</v>
      </c>
      <c r="E3" s="124" t="s">
        <v>7</v>
      </c>
      <c r="F3" s="124" t="s">
        <v>8</v>
      </c>
      <c r="G3" s="124" t="s">
        <v>9</v>
      </c>
      <c r="H3" s="124" t="s">
        <v>10</v>
      </c>
      <c r="I3" s="124" t="s">
        <v>11</v>
      </c>
      <c r="J3" s="124" t="s">
        <v>12</v>
      </c>
      <c r="K3" s="148" t="s">
        <v>13</v>
      </c>
      <c r="L3" s="149" t="s">
        <v>14</v>
      </c>
      <c r="M3" s="148" t="s">
        <v>15</v>
      </c>
      <c r="N3" s="148"/>
      <c r="O3" s="124" t="s">
        <v>16</v>
      </c>
      <c r="P3" s="125" t="s">
        <v>17</v>
      </c>
      <c r="Q3" s="125"/>
      <c r="R3" s="125"/>
      <c r="S3" s="125"/>
      <c r="T3" s="125"/>
      <c r="U3" s="125"/>
      <c r="V3" s="125"/>
      <c r="W3" s="125"/>
      <c r="X3" s="124" t="s">
        <v>18</v>
      </c>
      <c r="Y3" s="124"/>
      <c r="Z3" s="124"/>
      <c r="AA3" s="124"/>
      <c r="AB3" s="124"/>
      <c r="AC3" s="124" t="s">
        <v>19</v>
      </c>
      <c r="AD3" s="124" t="s">
        <v>20</v>
      </c>
      <c r="AE3" s="124" t="s">
        <v>21</v>
      </c>
      <c r="AF3" s="124" t="s">
        <v>22</v>
      </c>
      <c r="AG3" s="124" t="s">
        <v>23</v>
      </c>
    </row>
    <row r="4" s="97" customFormat="1" ht="79" customHeight="1" spans="1:33">
      <c r="A4" s="124"/>
      <c r="B4" s="124"/>
      <c r="C4" s="125"/>
      <c r="D4" s="124"/>
      <c r="E4" s="124"/>
      <c r="F4" s="124"/>
      <c r="G4" s="124"/>
      <c r="H4" s="124"/>
      <c r="I4" s="124"/>
      <c r="J4" s="124"/>
      <c r="K4" s="148"/>
      <c r="L4" s="150"/>
      <c r="M4" s="148" t="s">
        <v>24</v>
      </c>
      <c r="N4" s="148" t="s">
        <v>25</v>
      </c>
      <c r="O4" s="124"/>
      <c r="P4" s="124" t="s">
        <v>26</v>
      </c>
      <c r="Q4" s="166" t="s">
        <v>27</v>
      </c>
      <c r="R4" s="124" t="s">
        <v>28</v>
      </c>
      <c r="S4" s="124" t="s">
        <v>29</v>
      </c>
      <c r="T4" s="124" t="s">
        <v>30</v>
      </c>
      <c r="U4" s="124" t="s">
        <v>31</v>
      </c>
      <c r="V4" s="124" t="s">
        <v>32</v>
      </c>
      <c r="W4" s="124" t="s">
        <v>33</v>
      </c>
      <c r="X4" s="124" t="s">
        <v>34</v>
      </c>
      <c r="Y4" s="124" t="s">
        <v>35</v>
      </c>
      <c r="Z4" s="124" t="s">
        <v>36</v>
      </c>
      <c r="AA4" s="124" t="s">
        <v>37</v>
      </c>
      <c r="AB4" s="124" t="s">
        <v>38</v>
      </c>
      <c r="AC4" s="124"/>
      <c r="AD4" s="124"/>
      <c r="AE4" s="124"/>
      <c r="AF4" s="124"/>
      <c r="AG4" s="124"/>
    </row>
    <row r="5" s="97" customFormat="1" ht="79" customHeight="1" spans="1:33">
      <c r="A5" s="124"/>
      <c r="B5" s="124"/>
      <c r="C5" s="125"/>
      <c r="D5" s="124"/>
      <c r="E5" s="124"/>
      <c r="F5" s="124"/>
      <c r="G5" s="124"/>
      <c r="H5" s="124"/>
      <c r="I5" s="124"/>
      <c r="J5" s="124"/>
      <c r="K5" s="148"/>
      <c r="L5" s="151"/>
      <c r="M5" s="148"/>
      <c r="N5" s="148"/>
      <c r="O5" s="124"/>
      <c r="P5" s="124"/>
      <c r="Q5" s="167"/>
      <c r="R5" s="124"/>
      <c r="S5" s="124"/>
      <c r="T5" s="124"/>
      <c r="U5" s="124"/>
      <c r="V5" s="124"/>
      <c r="W5" s="124"/>
      <c r="X5" s="124"/>
      <c r="Y5" s="124"/>
      <c r="Z5" s="124"/>
      <c r="AA5" s="124"/>
      <c r="AB5" s="124"/>
      <c r="AC5" s="124"/>
      <c r="AD5" s="124"/>
      <c r="AE5" s="124"/>
      <c r="AF5" s="124"/>
      <c r="AG5" s="124"/>
    </row>
    <row r="6" s="98" customFormat="1" ht="54" customHeight="1" spans="1:33">
      <c r="A6" s="126" t="s">
        <v>39</v>
      </c>
      <c r="B6" s="127"/>
      <c r="C6" s="127"/>
      <c r="D6" s="127"/>
      <c r="E6" s="127"/>
      <c r="F6" s="127"/>
      <c r="G6" s="127"/>
      <c r="H6" s="127"/>
      <c r="I6" s="127"/>
      <c r="J6" s="152"/>
      <c r="K6" s="148"/>
      <c r="L6" s="148">
        <f>L7+L93+L111+L166+L174+L188+L191</f>
        <v>92</v>
      </c>
      <c r="M6" s="148"/>
      <c r="N6" s="148"/>
      <c r="O6" s="148">
        <f>O7+O93+O111+O166+O174+O188+O191</f>
        <v>241597.542</v>
      </c>
      <c r="P6" s="148">
        <f>P7+P93+P111+P166+P174+P188+P191</f>
        <v>141922.637</v>
      </c>
      <c r="Q6" s="148">
        <f>Q7+Q93+Q111+Q166+Q174+Q188+Q191</f>
        <v>32001.225</v>
      </c>
      <c r="R6" s="148">
        <f t="shared" ref="R6:W6" si="0">R7+R93+R111+R166+R174+R188+R191</f>
        <v>0</v>
      </c>
      <c r="S6" s="148">
        <f t="shared" si="0"/>
        <v>0</v>
      </c>
      <c r="T6" s="148">
        <f t="shared" si="0"/>
        <v>0</v>
      </c>
      <c r="U6" s="148">
        <f t="shared" si="0"/>
        <v>67673.68</v>
      </c>
      <c r="V6" s="148">
        <f t="shared" si="0"/>
        <v>0</v>
      </c>
      <c r="W6" s="148">
        <f t="shared" si="0"/>
        <v>0</v>
      </c>
      <c r="X6" s="148"/>
      <c r="Y6" s="148"/>
      <c r="Z6" s="148"/>
      <c r="AA6" s="148"/>
      <c r="AB6" s="148"/>
      <c r="AC6" s="172"/>
      <c r="AD6" s="172"/>
      <c r="AE6" s="148"/>
      <c r="AF6" s="148"/>
      <c r="AG6" s="148"/>
    </row>
    <row r="7" s="99" customFormat="1" ht="36" customHeight="1" spans="1:33">
      <c r="A7" s="128" t="s">
        <v>40</v>
      </c>
      <c r="B7" s="129" t="s">
        <v>41</v>
      </c>
      <c r="C7" s="129"/>
      <c r="D7" s="129"/>
      <c r="E7" s="129"/>
      <c r="F7" s="129"/>
      <c r="G7" s="129"/>
      <c r="H7" s="129"/>
      <c r="I7" s="129"/>
      <c r="J7" s="129"/>
      <c r="K7" s="153"/>
      <c r="L7" s="153">
        <f t="shared" ref="L7:Q7" si="1">L8+L19+L54+L60+L81+L86</f>
        <v>51</v>
      </c>
      <c r="M7" s="153">
        <f t="shared" si="1"/>
        <v>129539</v>
      </c>
      <c r="N7" s="153">
        <f t="shared" si="1"/>
        <v>502788</v>
      </c>
      <c r="O7" s="153">
        <f t="shared" si="1"/>
        <v>144019.322</v>
      </c>
      <c r="P7" s="153">
        <f t="shared" si="1"/>
        <v>64741.327</v>
      </c>
      <c r="Q7" s="153">
        <f t="shared" si="1"/>
        <v>11604.315</v>
      </c>
      <c r="R7" s="153">
        <f t="shared" ref="R7:W7" si="2">R8+R19+R54+R60+R81+R86</f>
        <v>0</v>
      </c>
      <c r="S7" s="153">
        <f t="shared" si="2"/>
        <v>0</v>
      </c>
      <c r="T7" s="153">
        <f t="shared" si="2"/>
        <v>0</v>
      </c>
      <c r="U7" s="153">
        <f t="shared" si="2"/>
        <v>67673.68</v>
      </c>
      <c r="V7" s="153">
        <f t="shared" si="2"/>
        <v>0</v>
      </c>
      <c r="W7" s="153">
        <f t="shared" si="2"/>
        <v>0</v>
      </c>
      <c r="X7" s="153"/>
      <c r="Y7" s="153"/>
      <c r="Z7" s="153"/>
      <c r="AA7" s="153"/>
      <c r="AB7" s="153"/>
      <c r="AC7" s="153"/>
      <c r="AD7" s="153"/>
      <c r="AE7" s="153"/>
      <c r="AF7" s="153"/>
      <c r="AG7" s="153"/>
    </row>
    <row r="8" s="100" customFormat="1" ht="36" customHeight="1" spans="1:33">
      <c r="A8" s="130" t="s">
        <v>42</v>
      </c>
      <c r="B8" s="131" t="s">
        <v>43</v>
      </c>
      <c r="C8" s="131"/>
      <c r="D8" s="131"/>
      <c r="E8" s="131"/>
      <c r="F8" s="131"/>
      <c r="G8" s="131"/>
      <c r="H8" s="131"/>
      <c r="I8" s="131"/>
      <c r="J8" s="131"/>
      <c r="K8" s="154">
        <f t="shared" ref="K8:Q8" si="3">K9+K11+K13+K14+K15+K17</f>
        <v>19072</v>
      </c>
      <c r="L8" s="154">
        <f t="shared" si="3"/>
        <v>4</v>
      </c>
      <c r="M8" s="154">
        <f t="shared" si="3"/>
        <v>51191</v>
      </c>
      <c r="N8" s="154">
        <f t="shared" si="3"/>
        <v>174405</v>
      </c>
      <c r="O8" s="154">
        <f t="shared" si="3"/>
        <v>13000</v>
      </c>
      <c r="P8" s="154">
        <f t="shared" si="3"/>
        <v>12200</v>
      </c>
      <c r="Q8" s="154">
        <f t="shared" si="3"/>
        <v>800</v>
      </c>
      <c r="R8" s="154">
        <f t="shared" ref="R8:W8" si="4">R9+R11+R13+R14+R15+R17</f>
        <v>0</v>
      </c>
      <c r="S8" s="154">
        <f t="shared" si="4"/>
        <v>0</v>
      </c>
      <c r="T8" s="154">
        <f t="shared" si="4"/>
        <v>0</v>
      </c>
      <c r="U8" s="154">
        <f t="shared" si="4"/>
        <v>0</v>
      </c>
      <c r="V8" s="154">
        <f t="shared" si="4"/>
        <v>0</v>
      </c>
      <c r="W8" s="154">
        <f t="shared" si="4"/>
        <v>0</v>
      </c>
      <c r="X8" s="154"/>
      <c r="Y8" s="154"/>
      <c r="Z8" s="154"/>
      <c r="AA8" s="154"/>
      <c r="AB8" s="154"/>
      <c r="AC8" s="154"/>
      <c r="AD8" s="154"/>
      <c r="AE8" s="154"/>
      <c r="AF8" s="154"/>
      <c r="AG8" s="154"/>
    </row>
    <row r="9" s="101" customFormat="1" ht="36" customHeight="1" spans="1:33">
      <c r="A9" s="132" t="s">
        <v>44</v>
      </c>
      <c r="B9" s="133" t="s">
        <v>45</v>
      </c>
      <c r="C9" s="133"/>
      <c r="D9" s="133"/>
      <c r="E9" s="133"/>
      <c r="F9" s="133"/>
      <c r="G9" s="133"/>
      <c r="H9" s="133"/>
      <c r="I9" s="133"/>
      <c r="J9" s="133"/>
      <c r="K9" s="155">
        <f t="shared" ref="K9:Q9" si="5">SUM(K10)</f>
        <v>6</v>
      </c>
      <c r="L9" s="155">
        <f t="shared" si="5"/>
        <v>1</v>
      </c>
      <c r="M9" s="155">
        <f t="shared" si="5"/>
        <v>18291</v>
      </c>
      <c r="N9" s="155">
        <f t="shared" si="5"/>
        <v>73164</v>
      </c>
      <c r="O9" s="155">
        <f t="shared" si="5"/>
        <v>2000</v>
      </c>
      <c r="P9" s="155">
        <f t="shared" si="5"/>
        <v>2000</v>
      </c>
      <c r="Q9" s="155">
        <f t="shared" si="5"/>
        <v>0</v>
      </c>
      <c r="R9" s="155">
        <f t="shared" ref="R9:W9" si="6">SUM(R10)</f>
        <v>0</v>
      </c>
      <c r="S9" s="155">
        <f t="shared" si="6"/>
        <v>0</v>
      </c>
      <c r="T9" s="155">
        <f t="shared" si="6"/>
        <v>0</v>
      </c>
      <c r="U9" s="155">
        <f t="shared" si="6"/>
        <v>0</v>
      </c>
      <c r="V9" s="155">
        <f t="shared" si="6"/>
        <v>0</v>
      </c>
      <c r="W9" s="155">
        <f t="shared" si="6"/>
        <v>0</v>
      </c>
      <c r="X9" s="155"/>
      <c r="Y9" s="155"/>
      <c r="Z9" s="155"/>
      <c r="AA9" s="155"/>
      <c r="AB9" s="155"/>
      <c r="AC9" s="155"/>
      <c r="AD9" s="155"/>
      <c r="AE9" s="155"/>
      <c r="AF9" s="155"/>
      <c r="AG9" s="155"/>
    </row>
    <row r="10" s="102" customFormat="1" ht="239" customHeight="1" spans="1:33">
      <c r="A10" s="134">
        <f>SUBTOTAL(103,$D$9:D10)</f>
        <v>1</v>
      </c>
      <c r="B10" s="135" t="s">
        <v>46</v>
      </c>
      <c r="C10" s="136">
        <v>2025</v>
      </c>
      <c r="D10" s="136" t="s">
        <v>47</v>
      </c>
      <c r="E10" s="136" t="s">
        <v>43</v>
      </c>
      <c r="F10" s="136" t="s">
        <v>45</v>
      </c>
      <c r="G10" s="136" t="s">
        <v>48</v>
      </c>
      <c r="H10" s="136" t="s">
        <v>49</v>
      </c>
      <c r="I10" s="136" t="s">
        <v>50</v>
      </c>
      <c r="J10" s="156" t="s">
        <v>51</v>
      </c>
      <c r="K10" s="157">
        <v>6</v>
      </c>
      <c r="L10" s="157">
        <v>1</v>
      </c>
      <c r="M10" s="157">
        <v>18291</v>
      </c>
      <c r="N10" s="157">
        <v>73164</v>
      </c>
      <c r="O10" s="157">
        <v>2000</v>
      </c>
      <c r="P10" s="157">
        <v>2000</v>
      </c>
      <c r="Q10" s="157"/>
      <c r="R10" s="157"/>
      <c r="S10" s="157"/>
      <c r="T10" s="157"/>
      <c r="U10" s="157"/>
      <c r="V10" s="157"/>
      <c r="W10" s="157"/>
      <c r="X10" s="157" t="s">
        <v>52</v>
      </c>
      <c r="Y10" s="157" t="s">
        <v>53</v>
      </c>
      <c r="Z10" s="157" t="s">
        <v>52</v>
      </c>
      <c r="AA10" s="157" t="s">
        <v>53</v>
      </c>
      <c r="AB10" s="157" t="s">
        <v>54</v>
      </c>
      <c r="AC10" s="173" t="s">
        <v>55</v>
      </c>
      <c r="AD10" s="173" t="s">
        <v>56</v>
      </c>
      <c r="AE10" s="157"/>
      <c r="AF10" s="157"/>
      <c r="AG10" s="157"/>
    </row>
    <row r="11" s="103" customFormat="1" ht="36" customHeight="1" spans="1:33">
      <c r="A11" s="137" t="s">
        <v>44</v>
      </c>
      <c r="B11" s="133" t="s">
        <v>57</v>
      </c>
      <c r="C11" s="133"/>
      <c r="D11" s="133"/>
      <c r="E11" s="133"/>
      <c r="F11" s="133"/>
      <c r="G11" s="133"/>
      <c r="H11" s="133"/>
      <c r="I11" s="133"/>
      <c r="J11" s="133"/>
      <c r="K11" s="148">
        <f>SUM(K12)</f>
        <v>5</v>
      </c>
      <c r="L11" s="148">
        <f>SUM(L12)</f>
        <v>1</v>
      </c>
      <c r="M11" s="148">
        <f>SUM(M12)</f>
        <v>17213</v>
      </c>
      <c r="N11" s="148">
        <f t="shared" ref="N11:W11" si="7">SUM(N12)</f>
        <v>68852</v>
      </c>
      <c r="O11" s="148">
        <f t="shared" si="7"/>
        <v>6500</v>
      </c>
      <c r="P11" s="148">
        <f t="shared" si="7"/>
        <v>6500</v>
      </c>
      <c r="Q11" s="148">
        <f t="shared" si="7"/>
        <v>0</v>
      </c>
      <c r="R11" s="148">
        <f t="shared" si="7"/>
        <v>0</v>
      </c>
      <c r="S11" s="148">
        <f t="shared" si="7"/>
        <v>0</v>
      </c>
      <c r="T11" s="148">
        <f t="shared" si="7"/>
        <v>0</v>
      </c>
      <c r="U11" s="148">
        <f t="shared" si="7"/>
        <v>0</v>
      </c>
      <c r="V11" s="148">
        <f t="shared" si="7"/>
        <v>0</v>
      </c>
      <c r="W11" s="148">
        <f t="shared" si="7"/>
        <v>0</v>
      </c>
      <c r="X11" s="148"/>
      <c r="Y11" s="148"/>
      <c r="Z11" s="148"/>
      <c r="AA11" s="148"/>
      <c r="AB11" s="148"/>
      <c r="AC11" s="148"/>
      <c r="AD11" s="148"/>
      <c r="AE11" s="148"/>
      <c r="AF11" s="148"/>
      <c r="AG11" s="148"/>
    </row>
    <row r="12" s="102" customFormat="1" ht="187" customHeight="1" spans="1:33">
      <c r="A12" s="138">
        <f>SUBTOTAL(103,$D$9:D12)</f>
        <v>2</v>
      </c>
      <c r="B12" s="135" t="s">
        <v>58</v>
      </c>
      <c r="C12" s="136">
        <v>2025</v>
      </c>
      <c r="D12" s="136" t="s">
        <v>59</v>
      </c>
      <c r="E12" s="136" t="s">
        <v>43</v>
      </c>
      <c r="F12" s="136" t="s">
        <v>57</v>
      </c>
      <c r="G12" s="136" t="s">
        <v>48</v>
      </c>
      <c r="H12" s="136" t="s">
        <v>60</v>
      </c>
      <c r="I12" s="136" t="s">
        <v>61</v>
      </c>
      <c r="J12" s="156" t="s">
        <v>62</v>
      </c>
      <c r="K12" s="157">
        <v>5</v>
      </c>
      <c r="L12" s="157">
        <v>1</v>
      </c>
      <c r="M12" s="157">
        <v>17213</v>
      </c>
      <c r="N12" s="157">
        <v>68852</v>
      </c>
      <c r="O12" s="157">
        <v>6500</v>
      </c>
      <c r="P12" s="157">
        <v>6500</v>
      </c>
      <c r="Q12" s="157"/>
      <c r="R12" s="157"/>
      <c r="S12" s="157"/>
      <c r="T12" s="157"/>
      <c r="U12" s="157"/>
      <c r="V12" s="157"/>
      <c r="W12" s="157"/>
      <c r="X12" s="157" t="s">
        <v>52</v>
      </c>
      <c r="Y12" s="157" t="s">
        <v>53</v>
      </c>
      <c r="Z12" s="157" t="s">
        <v>52</v>
      </c>
      <c r="AA12" s="157" t="s">
        <v>53</v>
      </c>
      <c r="AB12" s="157" t="s">
        <v>54</v>
      </c>
      <c r="AC12" s="173" t="s">
        <v>63</v>
      </c>
      <c r="AD12" s="173" t="s">
        <v>64</v>
      </c>
      <c r="AE12" s="157"/>
      <c r="AF12" s="157"/>
      <c r="AG12" s="157"/>
    </row>
    <row r="13" s="103" customFormat="1" ht="36" customHeight="1" spans="1:33">
      <c r="A13" s="137" t="s">
        <v>44</v>
      </c>
      <c r="B13" s="133" t="s">
        <v>65</v>
      </c>
      <c r="C13" s="133"/>
      <c r="D13" s="133"/>
      <c r="E13" s="133"/>
      <c r="F13" s="133"/>
      <c r="G13" s="133"/>
      <c r="H13" s="133"/>
      <c r="I13" s="133"/>
      <c r="J13" s="133"/>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row>
    <row r="14" s="103" customFormat="1" ht="36" customHeight="1" spans="1:33">
      <c r="A14" s="137" t="s">
        <v>44</v>
      </c>
      <c r="B14" s="133" t="s">
        <v>66</v>
      </c>
      <c r="C14" s="133"/>
      <c r="D14" s="133"/>
      <c r="E14" s="133"/>
      <c r="F14" s="133"/>
      <c r="G14" s="133"/>
      <c r="H14" s="133"/>
      <c r="I14" s="133"/>
      <c r="J14" s="133"/>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row>
    <row r="15" s="103" customFormat="1" ht="36" customHeight="1" spans="1:33">
      <c r="A15" s="137" t="s">
        <v>44</v>
      </c>
      <c r="B15" s="133" t="s">
        <v>67</v>
      </c>
      <c r="C15" s="133"/>
      <c r="D15" s="133"/>
      <c r="E15" s="133"/>
      <c r="F15" s="133"/>
      <c r="G15" s="133"/>
      <c r="H15" s="133"/>
      <c r="I15" s="133"/>
      <c r="J15" s="133"/>
      <c r="K15" s="148">
        <f t="shared" ref="K15:Q15" si="8">SUM(K16)</f>
        <v>5000</v>
      </c>
      <c r="L15" s="148">
        <f t="shared" si="8"/>
        <v>1</v>
      </c>
      <c r="M15" s="148">
        <f t="shared" si="8"/>
        <v>4582</v>
      </c>
      <c r="N15" s="148">
        <f t="shared" si="8"/>
        <v>18328</v>
      </c>
      <c r="O15" s="148">
        <f t="shared" si="8"/>
        <v>500</v>
      </c>
      <c r="P15" s="148">
        <f t="shared" si="8"/>
        <v>500</v>
      </c>
      <c r="Q15" s="148">
        <f t="shared" si="8"/>
        <v>0</v>
      </c>
      <c r="R15" s="148">
        <f t="shared" ref="R15:W15" si="9">SUM(R16)</f>
        <v>0</v>
      </c>
      <c r="S15" s="148">
        <f t="shared" si="9"/>
        <v>0</v>
      </c>
      <c r="T15" s="148">
        <f t="shared" si="9"/>
        <v>0</v>
      </c>
      <c r="U15" s="148">
        <f t="shared" si="9"/>
        <v>0</v>
      </c>
      <c r="V15" s="148">
        <f t="shared" si="9"/>
        <v>0</v>
      </c>
      <c r="W15" s="148">
        <f t="shared" si="9"/>
        <v>0</v>
      </c>
      <c r="X15" s="148"/>
      <c r="Y15" s="148"/>
      <c r="Z15" s="148"/>
      <c r="AA15" s="148"/>
      <c r="AB15" s="148"/>
      <c r="AC15" s="148"/>
      <c r="AD15" s="148"/>
      <c r="AE15" s="148"/>
      <c r="AF15" s="148"/>
      <c r="AG15" s="148"/>
    </row>
    <row r="16" s="102" customFormat="1" ht="143" customHeight="1" spans="1:33">
      <c r="A16" s="138">
        <f>SUBTOTAL(103,$D$9:D16)</f>
        <v>3</v>
      </c>
      <c r="B16" s="135" t="s">
        <v>68</v>
      </c>
      <c r="C16" s="136">
        <v>2025</v>
      </c>
      <c r="D16" s="136" t="s">
        <v>69</v>
      </c>
      <c r="E16" s="136" t="s">
        <v>43</v>
      </c>
      <c r="F16" s="136" t="s">
        <v>67</v>
      </c>
      <c r="G16" s="136" t="s">
        <v>48</v>
      </c>
      <c r="H16" s="136" t="s">
        <v>49</v>
      </c>
      <c r="I16" s="136" t="s">
        <v>70</v>
      </c>
      <c r="J16" s="156" t="s">
        <v>71</v>
      </c>
      <c r="K16" s="157">
        <v>5000</v>
      </c>
      <c r="L16" s="157">
        <v>1</v>
      </c>
      <c r="M16" s="157">
        <v>4582</v>
      </c>
      <c r="N16" s="157">
        <v>18328</v>
      </c>
      <c r="O16" s="157">
        <v>500</v>
      </c>
      <c r="P16" s="157">
        <v>500</v>
      </c>
      <c r="Q16" s="157"/>
      <c r="R16" s="157"/>
      <c r="S16" s="157"/>
      <c r="T16" s="157"/>
      <c r="U16" s="157"/>
      <c r="V16" s="157"/>
      <c r="W16" s="157"/>
      <c r="X16" s="157" t="s">
        <v>52</v>
      </c>
      <c r="Y16" s="157" t="s">
        <v>53</v>
      </c>
      <c r="Z16" s="157" t="s">
        <v>52</v>
      </c>
      <c r="AA16" s="157" t="s">
        <v>53</v>
      </c>
      <c r="AB16" s="157" t="s">
        <v>54</v>
      </c>
      <c r="AC16" s="173" t="s">
        <v>72</v>
      </c>
      <c r="AD16" s="173" t="s">
        <v>73</v>
      </c>
      <c r="AE16" s="157"/>
      <c r="AF16" s="157"/>
      <c r="AG16" s="157"/>
    </row>
    <row r="17" s="103" customFormat="1" ht="36" customHeight="1" spans="1:33">
      <c r="A17" s="137" t="s">
        <v>44</v>
      </c>
      <c r="B17" s="133" t="s">
        <v>74</v>
      </c>
      <c r="C17" s="133"/>
      <c r="D17" s="133"/>
      <c r="E17" s="133"/>
      <c r="F17" s="133"/>
      <c r="G17" s="133"/>
      <c r="H17" s="133"/>
      <c r="I17" s="133"/>
      <c r="J17" s="133"/>
      <c r="K17" s="148">
        <f t="shared" ref="K17:Q17" si="10">SUM(K18)</f>
        <v>14061</v>
      </c>
      <c r="L17" s="148">
        <f t="shared" si="10"/>
        <v>1</v>
      </c>
      <c r="M17" s="148">
        <f t="shared" si="10"/>
        <v>11105</v>
      </c>
      <c r="N17" s="148">
        <f t="shared" si="10"/>
        <v>14061</v>
      </c>
      <c r="O17" s="148">
        <f t="shared" si="10"/>
        <v>4000</v>
      </c>
      <c r="P17" s="148">
        <f t="shared" si="10"/>
        <v>3200</v>
      </c>
      <c r="Q17" s="148">
        <f t="shared" si="10"/>
        <v>800</v>
      </c>
      <c r="R17" s="148">
        <f t="shared" ref="R17:W17" si="11">SUM(R18)</f>
        <v>0</v>
      </c>
      <c r="S17" s="148">
        <f t="shared" si="11"/>
        <v>0</v>
      </c>
      <c r="T17" s="148">
        <f t="shared" si="11"/>
        <v>0</v>
      </c>
      <c r="U17" s="148">
        <f t="shared" si="11"/>
        <v>0</v>
      </c>
      <c r="V17" s="148">
        <f t="shared" si="11"/>
        <v>0</v>
      </c>
      <c r="W17" s="148">
        <f t="shared" si="11"/>
        <v>0</v>
      </c>
      <c r="X17" s="148"/>
      <c r="Y17" s="148"/>
      <c r="Z17" s="148"/>
      <c r="AA17" s="148"/>
      <c r="AB17" s="148"/>
      <c r="AC17" s="148"/>
      <c r="AD17" s="148"/>
      <c r="AE17" s="148"/>
      <c r="AF17" s="148"/>
      <c r="AG17" s="148"/>
    </row>
    <row r="18" s="102" customFormat="1" ht="183" customHeight="1" spans="1:33">
      <c r="A18" s="138">
        <f>SUBTOTAL(103,$D$9:D18)</f>
        <v>4</v>
      </c>
      <c r="B18" s="135" t="s">
        <v>75</v>
      </c>
      <c r="C18" s="136">
        <v>2025</v>
      </c>
      <c r="D18" s="136" t="s">
        <v>76</v>
      </c>
      <c r="E18" s="136" t="s">
        <v>43</v>
      </c>
      <c r="F18" s="136" t="s">
        <v>74</v>
      </c>
      <c r="G18" s="136" t="s">
        <v>48</v>
      </c>
      <c r="H18" s="136" t="s">
        <v>60</v>
      </c>
      <c r="I18" s="136" t="s">
        <v>61</v>
      </c>
      <c r="J18" s="156" t="s">
        <v>77</v>
      </c>
      <c r="K18" s="157">
        <v>14061</v>
      </c>
      <c r="L18" s="157">
        <v>1</v>
      </c>
      <c r="M18" s="157">
        <v>11105</v>
      </c>
      <c r="N18" s="157">
        <v>14061</v>
      </c>
      <c r="O18" s="157">
        <v>4000</v>
      </c>
      <c r="P18" s="157">
        <v>3200</v>
      </c>
      <c r="Q18" s="157">
        <v>800</v>
      </c>
      <c r="R18" s="157"/>
      <c r="S18" s="157"/>
      <c r="T18" s="157"/>
      <c r="U18" s="157"/>
      <c r="V18" s="157"/>
      <c r="W18" s="157"/>
      <c r="X18" s="157" t="s">
        <v>78</v>
      </c>
      <c r="Y18" s="157" t="s">
        <v>79</v>
      </c>
      <c r="Z18" s="157" t="s">
        <v>78</v>
      </c>
      <c r="AA18" s="157" t="s">
        <v>79</v>
      </c>
      <c r="AB18" s="157" t="s">
        <v>80</v>
      </c>
      <c r="AC18" s="173" t="s">
        <v>81</v>
      </c>
      <c r="AD18" s="173" t="s">
        <v>82</v>
      </c>
      <c r="AE18" s="157"/>
      <c r="AF18" s="157"/>
      <c r="AG18" s="157"/>
    </row>
    <row r="19" s="100" customFormat="1" ht="36" customHeight="1" spans="1:33">
      <c r="A19" s="130" t="s">
        <v>42</v>
      </c>
      <c r="B19" s="139" t="s">
        <v>83</v>
      </c>
      <c r="C19" s="139"/>
      <c r="D19" s="139"/>
      <c r="E19" s="139"/>
      <c r="F19" s="139"/>
      <c r="G19" s="139"/>
      <c r="H19" s="139"/>
      <c r="I19" s="139"/>
      <c r="J19" s="139"/>
      <c r="K19" s="154">
        <f t="shared" ref="K19:Q19" si="12">K20+K34+K41+K42+K45+K53</f>
        <v>139555</v>
      </c>
      <c r="L19" s="154">
        <f t="shared" si="12"/>
        <v>28</v>
      </c>
      <c r="M19" s="154">
        <f t="shared" si="12"/>
        <v>52237</v>
      </c>
      <c r="N19" s="154">
        <f t="shared" si="12"/>
        <v>227428</v>
      </c>
      <c r="O19" s="154">
        <f t="shared" si="12"/>
        <v>39405.752</v>
      </c>
      <c r="P19" s="154">
        <f t="shared" si="12"/>
        <v>30519.057</v>
      </c>
      <c r="Q19" s="154">
        <f t="shared" si="12"/>
        <v>8886.695</v>
      </c>
      <c r="R19" s="154">
        <f t="shared" ref="R19:W19" si="13">R20+R34+R41+R42+R45+R53</f>
        <v>0</v>
      </c>
      <c r="S19" s="154">
        <f t="shared" si="13"/>
        <v>0</v>
      </c>
      <c r="T19" s="154">
        <f t="shared" si="13"/>
        <v>0</v>
      </c>
      <c r="U19" s="154">
        <f t="shared" si="13"/>
        <v>0</v>
      </c>
      <c r="V19" s="154">
        <f t="shared" si="13"/>
        <v>0</v>
      </c>
      <c r="W19" s="154">
        <f t="shared" si="13"/>
        <v>0</v>
      </c>
      <c r="X19" s="154"/>
      <c r="Y19" s="154"/>
      <c r="Z19" s="154"/>
      <c r="AA19" s="154"/>
      <c r="AB19" s="154"/>
      <c r="AC19" s="154"/>
      <c r="AD19" s="154"/>
      <c r="AE19" s="154"/>
      <c r="AF19" s="154"/>
      <c r="AG19" s="154"/>
    </row>
    <row r="20" s="104" customFormat="1" ht="36" customHeight="1" spans="1:33">
      <c r="A20" s="132" t="s">
        <v>44</v>
      </c>
      <c r="B20" s="140" t="s">
        <v>84</v>
      </c>
      <c r="C20" s="140"/>
      <c r="D20" s="140"/>
      <c r="E20" s="140"/>
      <c r="F20" s="140"/>
      <c r="G20" s="140"/>
      <c r="H20" s="140"/>
      <c r="I20" s="140"/>
      <c r="J20" s="140"/>
      <c r="K20" s="158">
        <f t="shared" ref="K20:P20" si="14">SUM(K21:K33)</f>
        <v>62240</v>
      </c>
      <c r="L20" s="158">
        <f t="shared" si="14"/>
        <v>13</v>
      </c>
      <c r="M20" s="158">
        <f t="shared" si="14"/>
        <v>42267</v>
      </c>
      <c r="N20" s="158">
        <f t="shared" si="14"/>
        <v>187156</v>
      </c>
      <c r="O20" s="158">
        <f t="shared" si="14"/>
        <v>22062.832</v>
      </c>
      <c r="P20" s="158">
        <f t="shared" si="14"/>
        <v>15576.137</v>
      </c>
      <c r="Q20" s="158">
        <f t="shared" ref="Q20:W20" si="15">SUM(Q21:Q33)</f>
        <v>6486.695</v>
      </c>
      <c r="R20" s="158">
        <f t="shared" si="15"/>
        <v>0</v>
      </c>
      <c r="S20" s="158">
        <f t="shared" si="15"/>
        <v>0</v>
      </c>
      <c r="T20" s="158">
        <f t="shared" si="15"/>
        <v>0</v>
      </c>
      <c r="U20" s="158">
        <f t="shared" si="15"/>
        <v>0</v>
      </c>
      <c r="V20" s="158">
        <f t="shared" si="15"/>
        <v>0</v>
      </c>
      <c r="W20" s="158">
        <f t="shared" si="15"/>
        <v>0</v>
      </c>
      <c r="X20" s="161"/>
      <c r="Y20" s="161"/>
      <c r="Z20" s="161"/>
      <c r="AA20" s="161"/>
      <c r="AB20" s="161"/>
      <c r="AC20" s="143"/>
      <c r="AD20" s="143"/>
      <c r="AE20" s="143"/>
      <c r="AF20" s="143"/>
      <c r="AG20" s="143"/>
    </row>
    <row r="21" s="104" customFormat="1" ht="322" customHeight="1" spans="1:33">
      <c r="A21" s="134">
        <f>SUBTOTAL(103,$D$9:D21)</f>
        <v>5</v>
      </c>
      <c r="B21" s="135" t="s">
        <v>85</v>
      </c>
      <c r="C21" s="138">
        <v>2025</v>
      </c>
      <c r="D21" s="135" t="s">
        <v>86</v>
      </c>
      <c r="E21" s="135" t="s">
        <v>83</v>
      </c>
      <c r="F21" s="135" t="s">
        <v>84</v>
      </c>
      <c r="G21" s="135" t="s">
        <v>48</v>
      </c>
      <c r="H21" s="135" t="s">
        <v>87</v>
      </c>
      <c r="I21" s="135" t="s">
        <v>88</v>
      </c>
      <c r="J21" s="156" t="s">
        <v>89</v>
      </c>
      <c r="K21" s="159">
        <v>2300</v>
      </c>
      <c r="L21" s="159">
        <v>1</v>
      </c>
      <c r="M21" s="159">
        <v>200</v>
      </c>
      <c r="N21" s="159">
        <v>980</v>
      </c>
      <c r="O21" s="159">
        <v>1025</v>
      </c>
      <c r="P21" s="159">
        <v>1025</v>
      </c>
      <c r="Q21" s="159">
        <v>0</v>
      </c>
      <c r="R21" s="159">
        <v>0</v>
      </c>
      <c r="S21" s="159">
        <v>0</v>
      </c>
      <c r="T21" s="159">
        <v>0</v>
      </c>
      <c r="U21" s="159"/>
      <c r="V21" s="159"/>
      <c r="W21" s="159"/>
      <c r="X21" s="159" t="s">
        <v>90</v>
      </c>
      <c r="Y21" s="159" t="s">
        <v>91</v>
      </c>
      <c r="Z21" s="159" t="s">
        <v>52</v>
      </c>
      <c r="AA21" s="159" t="s">
        <v>53</v>
      </c>
      <c r="AB21" s="159" t="s">
        <v>54</v>
      </c>
      <c r="AC21" s="160" t="s">
        <v>92</v>
      </c>
      <c r="AD21" s="160" t="s">
        <v>93</v>
      </c>
      <c r="AE21" s="143"/>
      <c r="AF21" s="143"/>
      <c r="AG21" s="143"/>
    </row>
    <row r="22" s="104" customFormat="1" ht="112" customHeight="1" spans="1:33">
      <c r="A22" s="134">
        <f>SUBTOTAL(103,$D$9:D22)</f>
        <v>6</v>
      </c>
      <c r="B22" s="135" t="s">
        <v>94</v>
      </c>
      <c r="C22" s="138">
        <v>2025</v>
      </c>
      <c r="D22" s="135" t="s">
        <v>95</v>
      </c>
      <c r="E22" s="135" t="s">
        <v>83</v>
      </c>
      <c r="F22" s="135" t="s">
        <v>84</v>
      </c>
      <c r="G22" s="135" t="s">
        <v>96</v>
      </c>
      <c r="H22" s="135" t="s">
        <v>97</v>
      </c>
      <c r="I22" s="135" t="s">
        <v>70</v>
      </c>
      <c r="J22" s="156" t="s">
        <v>98</v>
      </c>
      <c r="K22" s="159">
        <v>87</v>
      </c>
      <c r="L22" s="159">
        <v>1</v>
      </c>
      <c r="M22" s="159">
        <v>35</v>
      </c>
      <c r="N22" s="159">
        <v>80</v>
      </c>
      <c r="O22" s="159">
        <v>400</v>
      </c>
      <c r="P22" s="159">
        <v>400</v>
      </c>
      <c r="Q22" s="159">
        <v>0</v>
      </c>
      <c r="R22" s="159">
        <v>0</v>
      </c>
      <c r="S22" s="159">
        <v>0</v>
      </c>
      <c r="T22" s="159">
        <v>0</v>
      </c>
      <c r="U22" s="159"/>
      <c r="V22" s="159"/>
      <c r="W22" s="159"/>
      <c r="X22" s="159" t="s">
        <v>99</v>
      </c>
      <c r="Y22" s="159" t="s">
        <v>100</v>
      </c>
      <c r="Z22" s="159" t="s">
        <v>52</v>
      </c>
      <c r="AA22" s="159" t="s">
        <v>53</v>
      </c>
      <c r="AB22" s="159" t="s">
        <v>54</v>
      </c>
      <c r="AC22" s="160" t="s">
        <v>101</v>
      </c>
      <c r="AD22" s="160" t="s">
        <v>102</v>
      </c>
      <c r="AE22" s="143"/>
      <c r="AF22" s="143"/>
      <c r="AG22" s="143"/>
    </row>
    <row r="23" s="104" customFormat="1" ht="112" customHeight="1" spans="1:33">
      <c r="A23" s="134">
        <f>SUBTOTAL(103,$D$9:D23)</f>
        <v>7</v>
      </c>
      <c r="B23" s="135" t="s">
        <v>103</v>
      </c>
      <c r="C23" s="138">
        <v>2025</v>
      </c>
      <c r="D23" s="135" t="s">
        <v>104</v>
      </c>
      <c r="E23" s="135" t="s">
        <v>83</v>
      </c>
      <c r="F23" s="135" t="s">
        <v>84</v>
      </c>
      <c r="G23" s="135" t="s">
        <v>48</v>
      </c>
      <c r="H23" s="135" t="s">
        <v>105</v>
      </c>
      <c r="I23" s="135" t="s">
        <v>106</v>
      </c>
      <c r="J23" s="156" t="s">
        <v>107</v>
      </c>
      <c r="K23" s="159">
        <v>37</v>
      </c>
      <c r="L23" s="159">
        <v>1</v>
      </c>
      <c r="M23" s="159">
        <v>233</v>
      </c>
      <c r="N23" s="159">
        <v>914</v>
      </c>
      <c r="O23" s="159">
        <v>90</v>
      </c>
      <c r="P23" s="159">
        <v>90</v>
      </c>
      <c r="Q23" s="159">
        <v>0</v>
      </c>
      <c r="R23" s="159">
        <v>0</v>
      </c>
      <c r="S23" s="159">
        <v>0</v>
      </c>
      <c r="T23" s="159">
        <v>0</v>
      </c>
      <c r="U23" s="159"/>
      <c r="V23" s="159"/>
      <c r="W23" s="159"/>
      <c r="X23" s="159" t="s">
        <v>108</v>
      </c>
      <c r="Y23" s="159" t="s">
        <v>109</v>
      </c>
      <c r="Z23" s="159" t="s">
        <v>52</v>
      </c>
      <c r="AA23" s="159" t="s">
        <v>53</v>
      </c>
      <c r="AB23" s="159" t="s">
        <v>54</v>
      </c>
      <c r="AC23" s="160" t="s">
        <v>110</v>
      </c>
      <c r="AD23" s="160" t="s">
        <v>110</v>
      </c>
      <c r="AE23" s="143"/>
      <c r="AF23" s="143"/>
      <c r="AG23" s="143"/>
    </row>
    <row r="24" s="104" customFormat="1" ht="335" customHeight="1" spans="1:33">
      <c r="A24" s="134">
        <f>SUBTOTAL(103,$D$9:D24)</f>
        <v>8</v>
      </c>
      <c r="B24" s="135" t="s">
        <v>111</v>
      </c>
      <c r="C24" s="138">
        <v>2025</v>
      </c>
      <c r="D24" s="135" t="s">
        <v>112</v>
      </c>
      <c r="E24" s="135" t="s">
        <v>83</v>
      </c>
      <c r="F24" s="135" t="s">
        <v>84</v>
      </c>
      <c r="G24" s="135" t="s">
        <v>48</v>
      </c>
      <c r="H24" s="135" t="s">
        <v>113</v>
      </c>
      <c r="I24" s="135" t="s">
        <v>114</v>
      </c>
      <c r="J24" s="160" t="s">
        <v>115</v>
      </c>
      <c r="K24" s="159">
        <v>5800</v>
      </c>
      <c r="L24" s="159">
        <v>1</v>
      </c>
      <c r="M24" s="159">
        <v>978</v>
      </c>
      <c r="N24" s="159">
        <v>2445</v>
      </c>
      <c r="O24" s="159">
        <v>2464.56</v>
      </c>
      <c r="P24" s="159">
        <v>2464.56</v>
      </c>
      <c r="Q24" s="161"/>
      <c r="R24" s="161"/>
      <c r="S24" s="161"/>
      <c r="T24" s="161"/>
      <c r="U24" s="161"/>
      <c r="V24" s="161"/>
      <c r="W24" s="161"/>
      <c r="X24" s="159" t="s">
        <v>116</v>
      </c>
      <c r="Y24" s="159" t="s">
        <v>117</v>
      </c>
      <c r="Z24" s="159" t="s">
        <v>52</v>
      </c>
      <c r="AA24" s="159" t="s">
        <v>53</v>
      </c>
      <c r="AB24" s="159" t="s">
        <v>54</v>
      </c>
      <c r="AC24" s="160" t="s">
        <v>118</v>
      </c>
      <c r="AD24" s="160" t="s">
        <v>119</v>
      </c>
      <c r="AE24" s="143"/>
      <c r="AF24" s="143"/>
      <c r="AG24" s="143"/>
    </row>
    <row r="25" s="104" customFormat="1" ht="312" customHeight="1" spans="1:33">
      <c r="A25" s="134">
        <f>SUBTOTAL(103,$D$9:D25)</f>
        <v>9</v>
      </c>
      <c r="B25" s="135" t="s">
        <v>120</v>
      </c>
      <c r="C25" s="138">
        <v>2025</v>
      </c>
      <c r="D25" s="135" t="s">
        <v>121</v>
      </c>
      <c r="E25" s="135" t="s">
        <v>83</v>
      </c>
      <c r="F25" s="135" t="s">
        <v>84</v>
      </c>
      <c r="G25" s="135" t="s">
        <v>48</v>
      </c>
      <c r="H25" s="135" t="s">
        <v>122</v>
      </c>
      <c r="I25" s="135" t="s">
        <v>123</v>
      </c>
      <c r="J25" s="160" t="s">
        <v>124</v>
      </c>
      <c r="K25" s="159">
        <v>5400</v>
      </c>
      <c r="L25" s="159">
        <v>1</v>
      </c>
      <c r="M25" s="159">
        <v>1092</v>
      </c>
      <c r="N25" s="159">
        <v>3276</v>
      </c>
      <c r="O25" s="161">
        <v>2320.925</v>
      </c>
      <c r="P25" s="161"/>
      <c r="Q25" s="161">
        <v>2320.925</v>
      </c>
      <c r="R25" s="161"/>
      <c r="S25" s="161"/>
      <c r="T25" s="161"/>
      <c r="U25" s="161"/>
      <c r="V25" s="161"/>
      <c r="W25" s="161"/>
      <c r="X25" s="159" t="s">
        <v>99</v>
      </c>
      <c r="Y25" s="159" t="s">
        <v>100</v>
      </c>
      <c r="Z25" s="159" t="s">
        <v>52</v>
      </c>
      <c r="AA25" s="159" t="s">
        <v>53</v>
      </c>
      <c r="AB25" s="159" t="s">
        <v>54</v>
      </c>
      <c r="AC25" s="160" t="s">
        <v>125</v>
      </c>
      <c r="AD25" s="160" t="s">
        <v>93</v>
      </c>
      <c r="AE25" s="142"/>
      <c r="AF25" s="159"/>
      <c r="AG25" s="159"/>
    </row>
    <row r="26" s="104" customFormat="1" ht="288" customHeight="1" spans="1:33">
      <c r="A26" s="134">
        <f>SUBTOTAL(103,$D$9:D26)</f>
        <v>10</v>
      </c>
      <c r="B26" s="135" t="s">
        <v>126</v>
      </c>
      <c r="C26" s="138">
        <v>2025</v>
      </c>
      <c r="D26" s="135" t="s">
        <v>127</v>
      </c>
      <c r="E26" s="135" t="s">
        <v>83</v>
      </c>
      <c r="F26" s="135" t="s">
        <v>84</v>
      </c>
      <c r="G26" s="135" t="s">
        <v>48</v>
      </c>
      <c r="H26" s="135" t="s">
        <v>128</v>
      </c>
      <c r="I26" s="135" t="s">
        <v>123</v>
      </c>
      <c r="J26" s="160" t="s">
        <v>129</v>
      </c>
      <c r="K26" s="159">
        <v>6600</v>
      </c>
      <c r="L26" s="159">
        <v>1</v>
      </c>
      <c r="M26" s="159">
        <v>796</v>
      </c>
      <c r="N26" s="161">
        <v>2390</v>
      </c>
      <c r="O26" s="161">
        <v>1633.44</v>
      </c>
      <c r="P26" s="161"/>
      <c r="Q26" s="161">
        <v>1633.44</v>
      </c>
      <c r="R26" s="161"/>
      <c r="S26" s="161"/>
      <c r="T26" s="161"/>
      <c r="U26" s="161"/>
      <c r="V26" s="161"/>
      <c r="W26" s="161"/>
      <c r="X26" s="159" t="s">
        <v>130</v>
      </c>
      <c r="Y26" s="159" t="s">
        <v>131</v>
      </c>
      <c r="Z26" s="159" t="s">
        <v>52</v>
      </c>
      <c r="AA26" s="159" t="s">
        <v>53</v>
      </c>
      <c r="AB26" s="159" t="s">
        <v>54</v>
      </c>
      <c r="AC26" s="160" t="s">
        <v>132</v>
      </c>
      <c r="AD26" s="160" t="s">
        <v>93</v>
      </c>
      <c r="AE26" s="143"/>
      <c r="AF26" s="159"/>
      <c r="AG26" s="159"/>
    </row>
    <row r="27" s="104" customFormat="1" ht="298" customHeight="1" spans="1:33">
      <c r="A27" s="134">
        <f>SUBTOTAL(103,$D$9:D27)</f>
        <v>11</v>
      </c>
      <c r="B27" s="135" t="s">
        <v>133</v>
      </c>
      <c r="C27" s="138">
        <v>2025</v>
      </c>
      <c r="D27" s="135" t="s">
        <v>134</v>
      </c>
      <c r="E27" s="135" t="s">
        <v>83</v>
      </c>
      <c r="F27" s="135" t="s">
        <v>84</v>
      </c>
      <c r="G27" s="135" t="s">
        <v>48</v>
      </c>
      <c r="H27" s="135" t="s">
        <v>135</v>
      </c>
      <c r="I27" s="135" t="s">
        <v>123</v>
      </c>
      <c r="J27" s="160" t="s">
        <v>136</v>
      </c>
      <c r="K27" s="159">
        <v>6600</v>
      </c>
      <c r="L27" s="161">
        <v>1</v>
      </c>
      <c r="M27" s="159">
        <v>1324</v>
      </c>
      <c r="N27" s="159">
        <v>3972</v>
      </c>
      <c r="O27" s="161">
        <v>2827.167</v>
      </c>
      <c r="P27" s="161">
        <v>2827.167</v>
      </c>
      <c r="Q27" s="161"/>
      <c r="R27" s="161"/>
      <c r="S27" s="161"/>
      <c r="T27" s="161"/>
      <c r="U27" s="161"/>
      <c r="V27" s="161"/>
      <c r="W27" s="161"/>
      <c r="X27" s="159" t="s">
        <v>137</v>
      </c>
      <c r="Y27" s="159" t="s">
        <v>138</v>
      </c>
      <c r="Z27" s="159" t="s">
        <v>52</v>
      </c>
      <c r="AA27" s="159" t="s">
        <v>53</v>
      </c>
      <c r="AB27" s="159" t="s">
        <v>54</v>
      </c>
      <c r="AC27" s="160" t="s">
        <v>139</v>
      </c>
      <c r="AD27" s="160" t="s">
        <v>140</v>
      </c>
      <c r="AE27" s="143"/>
      <c r="AF27" s="159"/>
      <c r="AG27" s="159"/>
    </row>
    <row r="28" s="104" customFormat="1" ht="326" customHeight="1" spans="1:33">
      <c r="A28" s="134">
        <f>SUBTOTAL(103,$D$9:D28)</f>
        <v>12</v>
      </c>
      <c r="B28" s="135" t="s">
        <v>141</v>
      </c>
      <c r="C28" s="138">
        <v>2025</v>
      </c>
      <c r="D28" s="135" t="s">
        <v>142</v>
      </c>
      <c r="E28" s="135" t="s">
        <v>83</v>
      </c>
      <c r="F28" s="135" t="s">
        <v>84</v>
      </c>
      <c r="G28" s="135" t="s">
        <v>48</v>
      </c>
      <c r="H28" s="135" t="s">
        <v>143</v>
      </c>
      <c r="I28" s="135" t="s">
        <v>123</v>
      </c>
      <c r="J28" s="160" t="s">
        <v>144</v>
      </c>
      <c r="K28" s="159">
        <v>12000</v>
      </c>
      <c r="L28" s="161">
        <v>1</v>
      </c>
      <c r="M28" s="159">
        <v>2544</v>
      </c>
      <c r="N28" s="159">
        <v>7633</v>
      </c>
      <c r="O28" s="161">
        <v>5330.937</v>
      </c>
      <c r="P28" s="161">
        <v>5330.937</v>
      </c>
      <c r="Q28" s="161"/>
      <c r="R28" s="161"/>
      <c r="S28" s="161"/>
      <c r="T28" s="161"/>
      <c r="U28" s="161"/>
      <c r="V28" s="161"/>
      <c r="W28" s="161"/>
      <c r="X28" s="159" t="s">
        <v>90</v>
      </c>
      <c r="Y28" s="159" t="s">
        <v>91</v>
      </c>
      <c r="Z28" s="159" t="s">
        <v>52</v>
      </c>
      <c r="AA28" s="159" t="s">
        <v>53</v>
      </c>
      <c r="AB28" s="159" t="s">
        <v>54</v>
      </c>
      <c r="AC28" s="160" t="s">
        <v>145</v>
      </c>
      <c r="AD28" s="160" t="s">
        <v>119</v>
      </c>
      <c r="AE28" s="143"/>
      <c r="AF28" s="159"/>
      <c r="AG28" s="159"/>
    </row>
    <row r="29" s="104" customFormat="1" ht="336" customHeight="1" spans="1:33">
      <c r="A29" s="134">
        <f>SUBTOTAL(103,$D$9:D29)</f>
        <v>13</v>
      </c>
      <c r="B29" s="135" t="s">
        <v>146</v>
      </c>
      <c r="C29" s="138">
        <v>2025</v>
      </c>
      <c r="D29" s="135" t="s">
        <v>147</v>
      </c>
      <c r="E29" s="135" t="s">
        <v>83</v>
      </c>
      <c r="F29" s="135" t="s">
        <v>84</v>
      </c>
      <c r="G29" s="135" t="s">
        <v>48</v>
      </c>
      <c r="H29" s="135" t="s">
        <v>148</v>
      </c>
      <c r="I29" s="135" t="s">
        <v>123</v>
      </c>
      <c r="J29" s="160" t="s">
        <v>149</v>
      </c>
      <c r="K29" s="159">
        <v>6300</v>
      </c>
      <c r="L29" s="161">
        <v>1</v>
      </c>
      <c r="M29" s="159">
        <v>1274</v>
      </c>
      <c r="N29" s="159">
        <v>3822</v>
      </c>
      <c r="O29" s="161">
        <v>1019.36</v>
      </c>
      <c r="P29" s="161">
        <v>1019.36</v>
      </c>
      <c r="Q29" s="161"/>
      <c r="R29" s="161"/>
      <c r="S29" s="161"/>
      <c r="T29" s="161"/>
      <c r="U29" s="161"/>
      <c r="V29" s="161"/>
      <c r="W29" s="161"/>
      <c r="X29" s="159" t="s">
        <v>130</v>
      </c>
      <c r="Y29" s="159" t="s">
        <v>131</v>
      </c>
      <c r="Z29" s="159" t="s">
        <v>52</v>
      </c>
      <c r="AA29" s="159" t="s">
        <v>53</v>
      </c>
      <c r="AB29" s="159" t="s">
        <v>54</v>
      </c>
      <c r="AC29" s="174" t="s">
        <v>150</v>
      </c>
      <c r="AD29" s="160" t="s">
        <v>151</v>
      </c>
      <c r="AE29" s="143"/>
      <c r="AF29" s="159"/>
      <c r="AG29" s="159"/>
    </row>
    <row r="30" s="104" customFormat="1" ht="310" customHeight="1" spans="1:33">
      <c r="A30" s="134">
        <f>SUBTOTAL(103,$D$9:D30)</f>
        <v>14</v>
      </c>
      <c r="B30" s="135" t="s">
        <v>152</v>
      </c>
      <c r="C30" s="138">
        <v>2025</v>
      </c>
      <c r="D30" s="135" t="s">
        <v>153</v>
      </c>
      <c r="E30" s="135" t="s">
        <v>83</v>
      </c>
      <c r="F30" s="135" t="s">
        <v>84</v>
      </c>
      <c r="G30" s="135" t="s">
        <v>48</v>
      </c>
      <c r="H30" s="135" t="s">
        <v>154</v>
      </c>
      <c r="I30" s="135" t="s">
        <v>123</v>
      </c>
      <c r="J30" s="160" t="s">
        <v>155</v>
      </c>
      <c r="K30" s="159">
        <v>11000</v>
      </c>
      <c r="L30" s="161">
        <v>1</v>
      </c>
      <c r="M30" s="159">
        <v>2325</v>
      </c>
      <c r="N30" s="159">
        <v>6977</v>
      </c>
      <c r="O30" s="161">
        <v>1802.495</v>
      </c>
      <c r="P30" s="161">
        <v>1802.495</v>
      </c>
      <c r="Q30" s="161"/>
      <c r="R30" s="161"/>
      <c r="S30" s="161"/>
      <c r="T30" s="161"/>
      <c r="U30" s="161"/>
      <c r="V30" s="161"/>
      <c r="W30" s="161"/>
      <c r="X30" s="159" t="s">
        <v>137</v>
      </c>
      <c r="Y30" s="159" t="s">
        <v>138</v>
      </c>
      <c r="Z30" s="159" t="s">
        <v>52</v>
      </c>
      <c r="AA30" s="159" t="s">
        <v>53</v>
      </c>
      <c r="AB30" s="159" t="s">
        <v>54</v>
      </c>
      <c r="AC30" s="160" t="s">
        <v>156</v>
      </c>
      <c r="AD30" s="160" t="s">
        <v>157</v>
      </c>
      <c r="AE30" s="143"/>
      <c r="AF30" s="159"/>
      <c r="AG30" s="159"/>
    </row>
    <row r="31" s="104" customFormat="1" ht="334" customHeight="1" spans="1:33">
      <c r="A31" s="134">
        <f>SUBTOTAL(103,$D$9:D31)</f>
        <v>15</v>
      </c>
      <c r="B31" s="135" t="s">
        <v>158</v>
      </c>
      <c r="C31" s="138">
        <v>2025</v>
      </c>
      <c r="D31" s="135" t="s">
        <v>159</v>
      </c>
      <c r="E31" s="135" t="s">
        <v>83</v>
      </c>
      <c r="F31" s="135" t="s">
        <v>84</v>
      </c>
      <c r="G31" s="135" t="s">
        <v>48</v>
      </c>
      <c r="H31" s="135" t="s">
        <v>160</v>
      </c>
      <c r="I31" s="135" t="s">
        <v>123</v>
      </c>
      <c r="J31" s="160" t="s">
        <v>161</v>
      </c>
      <c r="K31" s="159">
        <v>6100</v>
      </c>
      <c r="L31" s="161">
        <v>1</v>
      </c>
      <c r="M31" s="159">
        <v>1220</v>
      </c>
      <c r="N31" s="159">
        <v>3661</v>
      </c>
      <c r="O31" s="161">
        <v>2532.33</v>
      </c>
      <c r="P31" s="161"/>
      <c r="Q31" s="161">
        <v>2532.33</v>
      </c>
      <c r="R31" s="161"/>
      <c r="S31" s="161"/>
      <c r="T31" s="161"/>
      <c r="U31" s="161"/>
      <c r="V31" s="161"/>
      <c r="W31" s="161"/>
      <c r="X31" s="159" t="s">
        <v>130</v>
      </c>
      <c r="Y31" s="159" t="s">
        <v>131</v>
      </c>
      <c r="Z31" s="159" t="s">
        <v>52</v>
      </c>
      <c r="AA31" s="159" t="s">
        <v>53</v>
      </c>
      <c r="AB31" s="159" t="s">
        <v>54</v>
      </c>
      <c r="AC31" s="160" t="s">
        <v>162</v>
      </c>
      <c r="AD31" s="160" t="s">
        <v>93</v>
      </c>
      <c r="AE31" s="143"/>
      <c r="AF31" s="159"/>
      <c r="AG31" s="159"/>
    </row>
    <row r="32" s="104" customFormat="1" ht="113" customHeight="1" spans="1:33">
      <c r="A32" s="134">
        <f>SUBTOTAL(103,$D$9:D32)</f>
        <v>16</v>
      </c>
      <c r="B32" s="135" t="s">
        <v>163</v>
      </c>
      <c r="C32" s="138">
        <v>2025</v>
      </c>
      <c r="D32" s="135" t="s">
        <v>164</v>
      </c>
      <c r="E32" s="135" t="s">
        <v>83</v>
      </c>
      <c r="F32" s="135" t="s">
        <v>84</v>
      </c>
      <c r="G32" s="135" t="s">
        <v>48</v>
      </c>
      <c r="H32" s="135" t="s">
        <v>165</v>
      </c>
      <c r="I32" s="135" t="s">
        <v>166</v>
      </c>
      <c r="J32" s="160" t="s">
        <v>167</v>
      </c>
      <c r="K32" s="159">
        <v>10</v>
      </c>
      <c r="L32" s="161">
        <v>1</v>
      </c>
      <c r="M32" s="159">
        <v>246</v>
      </c>
      <c r="N32" s="159">
        <v>1006</v>
      </c>
      <c r="O32" s="162">
        <v>280</v>
      </c>
      <c r="P32" s="161">
        <f>O32</f>
        <v>280</v>
      </c>
      <c r="Q32" s="161"/>
      <c r="R32" s="161"/>
      <c r="S32" s="161"/>
      <c r="T32" s="161"/>
      <c r="U32" s="161"/>
      <c r="V32" s="161"/>
      <c r="W32" s="161"/>
      <c r="X32" s="159" t="s">
        <v>168</v>
      </c>
      <c r="Y32" s="159" t="s">
        <v>169</v>
      </c>
      <c r="Z32" s="159" t="s">
        <v>52</v>
      </c>
      <c r="AA32" s="159" t="s">
        <v>53</v>
      </c>
      <c r="AB32" s="159" t="s">
        <v>54</v>
      </c>
      <c r="AC32" s="160" t="s">
        <v>170</v>
      </c>
      <c r="AD32" s="160" t="s">
        <v>171</v>
      </c>
      <c r="AE32" s="143"/>
      <c r="AF32" s="159"/>
      <c r="AG32" s="159"/>
    </row>
    <row r="33" s="104" customFormat="1" ht="327" customHeight="1" spans="1:33">
      <c r="A33" s="134">
        <f>SUBTOTAL(103,$D$9:D33)</f>
        <v>17</v>
      </c>
      <c r="B33" s="135" t="s">
        <v>172</v>
      </c>
      <c r="C33" s="138">
        <v>2025</v>
      </c>
      <c r="D33" s="135" t="s">
        <v>173</v>
      </c>
      <c r="E33" s="135" t="s">
        <v>83</v>
      </c>
      <c r="F33" s="135" t="s">
        <v>84</v>
      </c>
      <c r="G33" s="135" t="s">
        <v>48</v>
      </c>
      <c r="H33" s="141" t="s">
        <v>174</v>
      </c>
      <c r="I33" s="135" t="s">
        <v>175</v>
      </c>
      <c r="J33" s="141" t="s">
        <v>176</v>
      </c>
      <c r="K33" s="161">
        <v>6</v>
      </c>
      <c r="L33" s="161">
        <v>1</v>
      </c>
      <c r="M33" s="161">
        <v>30000</v>
      </c>
      <c r="N33" s="161">
        <v>150000</v>
      </c>
      <c r="O33" s="161">
        <v>336.618</v>
      </c>
      <c r="P33" s="158">
        <f>O33</f>
        <v>336.618</v>
      </c>
      <c r="Q33" s="158"/>
      <c r="R33" s="158"/>
      <c r="S33" s="158"/>
      <c r="T33" s="158"/>
      <c r="U33" s="158"/>
      <c r="V33" s="158"/>
      <c r="W33" s="158"/>
      <c r="X33" s="159" t="s">
        <v>177</v>
      </c>
      <c r="Y33" s="159" t="s">
        <v>178</v>
      </c>
      <c r="Z33" s="161" t="s">
        <v>179</v>
      </c>
      <c r="AA33" s="161" t="s">
        <v>180</v>
      </c>
      <c r="AB33" s="159" t="s">
        <v>54</v>
      </c>
      <c r="AC33" s="160" t="s">
        <v>181</v>
      </c>
      <c r="AD33" s="160" t="s">
        <v>182</v>
      </c>
      <c r="AE33" s="143"/>
      <c r="AF33" s="143"/>
      <c r="AG33" s="143"/>
    </row>
    <row r="34" s="104" customFormat="1" ht="36" customHeight="1" spans="1:33">
      <c r="A34" s="132" t="s">
        <v>44</v>
      </c>
      <c r="B34" s="140" t="s">
        <v>183</v>
      </c>
      <c r="C34" s="140"/>
      <c r="D34" s="140"/>
      <c r="E34" s="140"/>
      <c r="F34" s="140"/>
      <c r="G34" s="140"/>
      <c r="H34" s="140"/>
      <c r="I34" s="140"/>
      <c r="J34" s="140"/>
      <c r="K34" s="158">
        <f>SUM(K35:K40)</f>
        <v>32226</v>
      </c>
      <c r="L34" s="158">
        <f>SUM(L35:L40)</f>
        <v>6</v>
      </c>
      <c r="M34" s="158">
        <f>SUM(M35:M40)</f>
        <v>5455</v>
      </c>
      <c r="N34" s="158">
        <f t="shared" ref="N34:W34" si="16">SUM(N35:N40)</f>
        <v>22039</v>
      </c>
      <c r="O34" s="158">
        <f t="shared" si="16"/>
        <v>12990</v>
      </c>
      <c r="P34" s="158">
        <f t="shared" si="16"/>
        <v>11390</v>
      </c>
      <c r="Q34" s="158">
        <f t="shared" si="16"/>
        <v>1600</v>
      </c>
      <c r="R34" s="158">
        <f t="shared" si="16"/>
        <v>0</v>
      </c>
      <c r="S34" s="158">
        <f t="shared" si="16"/>
        <v>0</v>
      </c>
      <c r="T34" s="158">
        <f t="shared" si="16"/>
        <v>0</v>
      </c>
      <c r="U34" s="158">
        <f t="shared" si="16"/>
        <v>0</v>
      </c>
      <c r="V34" s="158">
        <f t="shared" si="16"/>
        <v>0</v>
      </c>
      <c r="W34" s="158">
        <f t="shared" si="16"/>
        <v>0</v>
      </c>
      <c r="X34" s="161"/>
      <c r="Y34" s="161"/>
      <c r="Z34" s="161"/>
      <c r="AA34" s="161"/>
      <c r="AB34" s="161"/>
      <c r="AC34" s="143"/>
      <c r="AD34" s="143"/>
      <c r="AE34" s="143"/>
      <c r="AF34" s="143"/>
      <c r="AG34" s="143"/>
    </row>
    <row r="35" s="104" customFormat="1" ht="113.1" customHeight="1" spans="1:33">
      <c r="A35" s="134">
        <f>SUBTOTAL(103,$D$9:D35)</f>
        <v>18</v>
      </c>
      <c r="B35" s="135" t="s">
        <v>184</v>
      </c>
      <c r="C35" s="138">
        <v>2025</v>
      </c>
      <c r="D35" s="135" t="s">
        <v>185</v>
      </c>
      <c r="E35" s="135" t="s">
        <v>83</v>
      </c>
      <c r="F35" s="135" t="s">
        <v>183</v>
      </c>
      <c r="G35" s="135" t="s">
        <v>48</v>
      </c>
      <c r="H35" s="135" t="s">
        <v>186</v>
      </c>
      <c r="I35" s="135" t="s">
        <v>187</v>
      </c>
      <c r="J35" s="156" t="s">
        <v>188</v>
      </c>
      <c r="K35" s="159">
        <v>16</v>
      </c>
      <c r="L35" s="159">
        <v>1</v>
      </c>
      <c r="M35" s="159">
        <v>1127</v>
      </c>
      <c r="N35" s="159">
        <v>4311</v>
      </c>
      <c r="O35" s="159">
        <v>380</v>
      </c>
      <c r="P35" s="159">
        <v>380</v>
      </c>
      <c r="Q35" s="159">
        <v>0</v>
      </c>
      <c r="R35" s="159">
        <v>0</v>
      </c>
      <c r="S35" s="159">
        <v>0</v>
      </c>
      <c r="T35" s="159">
        <v>0</v>
      </c>
      <c r="U35" s="159"/>
      <c r="V35" s="159"/>
      <c r="W35" s="159"/>
      <c r="X35" s="159" t="s">
        <v>108</v>
      </c>
      <c r="Y35" s="159" t="s">
        <v>109</v>
      </c>
      <c r="Z35" s="159" t="s">
        <v>52</v>
      </c>
      <c r="AA35" s="159" t="s">
        <v>53</v>
      </c>
      <c r="AB35" s="159" t="s">
        <v>54</v>
      </c>
      <c r="AC35" s="160" t="s">
        <v>189</v>
      </c>
      <c r="AD35" s="160" t="s">
        <v>190</v>
      </c>
      <c r="AE35" s="143"/>
      <c r="AF35" s="143"/>
      <c r="AG35" s="143"/>
    </row>
    <row r="36" s="104" customFormat="1" ht="104.1" customHeight="1" spans="1:33">
      <c r="A36" s="134">
        <f>SUBTOTAL(103,$D$9:D36)</f>
        <v>19</v>
      </c>
      <c r="B36" s="135" t="s">
        <v>191</v>
      </c>
      <c r="C36" s="138">
        <v>2025</v>
      </c>
      <c r="D36" s="135" t="s">
        <v>192</v>
      </c>
      <c r="E36" s="135" t="s">
        <v>83</v>
      </c>
      <c r="F36" s="135" t="s">
        <v>183</v>
      </c>
      <c r="G36" s="135" t="s">
        <v>48</v>
      </c>
      <c r="H36" s="135" t="s">
        <v>193</v>
      </c>
      <c r="I36" s="135" t="s">
        <v>123</v>
      </c>
      <c r="J36" s="141" t="s">
        <v>194</v>
      </c>
      <c r="K36" s="159">
        <v>22000</v>
      </c>
      <c r="L36" s="159">
        <v>1</v>
      </c>
      <c r="M36" s="159">
        <v>100</v>
      </c>
      <c r="N36" s="159">
        <v>300</v>
      </c>
      <c r="O36" s="159">
        <v>460</v>
      </c>
      <c r="P36" s="159">
        <v>460</v>
      </c>
      <c r="Q36" s="159">
        <v>0</v>
      </c>
      <c r="R36" s="159">
        <v>0</v>
      </c>
      <c r="S36" s="159">
        <v>0</v>
      </c>
      <c r="T36" s="159">
        <v>0</v>
      </c>
      <c r="U36" s="159"/>
      <c r="V36" s="159"/>
      <c r="W36" s="159"/>
      <c r="X36" s="159" t="s">
        <v>195</v>
      </c>
      <c r="Y36" s="159" t="s">
        <v>196</v>
      </c>
      <c r="Z36" s="159" t="s">
        <v>52</v>
      </c>
      <c r="AA36" s="159" t="s">
        <v>53</v>
      </c>
      <c r="AB36" s="159" t="s">
        <v>54</v>
      </c>
      <c r="AC36" s="160" t="s">
        <v>197</v>
      </c>
      <c r="AD36" s="160" t="s">
        <v>198</v>
      </c>
      <c r="AE36" s="143"/>
      <c r="AF36" s="143"/>
      <c r="AG36" s="143"/>
    </row>
    <row r="37" s="104" customFormat="1" ht="99.95" customHeight="1" spans="1:33">
      <c r="A37" s="134">
        <f>SUBTOTAL(103,$D$9:D37)</f>
        <v>20</v>
      </c>
      <c r="B37" s="135" t="s">
        <v>199</v>
      </c>
      <c r="C37" s="138">
        <v>2025</v>
      </c>
      <c r="D37" s="135" t="s">
        <v>200</v>
      </c>
      <c r="E37" s="135" t="s">
        <v>83</v>
      </c>
      <c r="F37" s="135" t="s">
        <v>183</v>
      </c>
      <c r="G37" s="135" t="s">
        <v>48</v>
      </c>
      <c r="H37" s="135" t="s">
        <v>201</v>
      </c>
      <c r="I37" s="135" t="s">
        <v>202</v>
      </c>
      <c r="J37" s="156" t="s">
        <v>203</v>
      </c>
      <c r="K37" s="159">
        <v>5</v>
      </c>
      <c r="L37" s="159">
        <v>1</v>
      </c>
      <c r="M37" s="159">
        <v>486</v>
      </c>
      <c r="N37" s="159">
        <v>2148</v>
      </c>
      <c r="O37" s="159">
        <v>450</v>
      </c>
      <c r="P37" s="159">
        <v>450</v>
      </c>
      <c r="Q37" s="159">
        <v>0</v>
      </c>
      <c r="R37" s="159">
        <v>0</v>
      </c>
      <c r="S37" s="159">
        <v>0</v>
      </c>
      <c r="T37" s="159">
        <v>0</v>
      </c>
      <c r="U37" s="159"/>
      <c r="V37" s="159"/>
      <c r="W37" s="159"/>
      <c r="X37" s="159" t="s">
        <v>195</v>
      </c>
      <c r="Y37" s="159" t="s">
        <v>196</v>
      </c>
      <c r="Z37" s="159" t="s">
        <v>52</v>
      </c>
      <c r="AA37" s="159" t="s">
        <v>53</v>
      </c>
      <c r="AB37" s="159" t="s">
        <v>54</v>
      </c>
      <c r="AC37" s="160" t="s">
        <v>204</v>
      </c>
      <c r="AD37" s="160" t="s">
        <v>205</v>
      </c>
      <c r="AE37" s="143"/>
      <c r="AF37" s="143"/>
      <c r="AG37" s="142"/>
    </row>
    <row r="38" s="104" customFormat="1" ht="108" customHeight="1" spans="1:33">
      <c r="A38" s="134">
        <f>SUBTOTAL(103,$D$9:D38)</f>
        <v>21</v>
      </c>
      <c r="B38" s="135" t="s">
        <v>206</v>
      </c>
      <c r="C38" s="138">
        <v>2025</v>
      </c>
      <c r="D38" s="135" t="s">
        <v>207</v>
      </c>
      <c r="E38" s="135" t="s">
        <v>83</v>
      </c>
      <c r="F38" s="135" t="s">
        <v>183</v>
      </c>
      <c r="G38" s="135" t="s">
        <v>48</v>
      </c>
      <c r="H38" s="135" t="s">
        <v>208</v>
      </c>
      <c r="I38" s="135" t="s">
        <v>70</v>
      </c>
      <c r="J38" s="156" t="s">
        <v>209</v>
      </c>
      <c r="K38" s="159">
        <v>200</v>
      </c>
      <c r="L38" s="159">
        <v>1</v>
      </c>
      <c r="M38" s="159">
        <v>621</v>
      </c>
      <c r="N38" s="159">
        <v>2775</v>
      </c>
      <c r="O38" s="159">
        <v>100</v>
      </c>
      <c r="P38" s="159">
        <v>100</v>
      </c>
      <c r="Q38" s="159">
        <v>0</v>
      </c>
      <c r="R38" s="159">
        <v>0</v>
      </c>
      <c r="S38" s="159">
        <v>0</v>
      </c>
      <c r="T38" s="159">
        <v>0</v>
      </c>
      <c r="U38" s="159"/>
      <c r="V38" s="159"/>
      <c r="W38" s="159"/>
      <c r="X38" s="159" t="s">
        <v>137</v>
      </c>
      <c r="Y38" s="159" t="s">
        <v>138</v>
      </c>
      <c r="Z38" s="159" t="s">
        <v>52</v>
      </c>
      <c r="AA38" s="159" t="s">
        <v>53</v>
      </c>
      <c r="AB38" s="159" t="s">
        <v>54</v>
      </c>
      <c r="AC38" s="160" t="s">
        <v>210</v>
      </c>
      <c r="AD38" s="160" t="s">
        <v>210</v>
      </c>
      <c r="AE38" s="143"/>
      <c r="AF38" s="143"/>
      <c r="AG38" s="143"/>
    </row>
    <row r="39" s="104" customFormat="1" ht="159.95" customHeight="1" spans="1:33">
      <c r="A39" s="134">
        <f>SUBTOTAL(103,$D$9:D39)</f>
        <v>22</v>
      </c>
      <c r="B39" s="135" t="s">
        <v>211</v>
      </c>
      <c r="C39" s="135">
        <v>2025</v>
      </c>
      <c r="D39" s="135" t="s">
        <v>212</v>
      </c>
      <c r="E39" s="135" t="s">
        <v>83</v>
      </c>
      <c r="F39" s="135" t="s">
        <v>183</v>
      </c>
      <c r="G39" s="135" t="s">
        <v>213</v>
      </c>
      <c r="H39" s="135" t="s">
        <v>214</v>
      </c>
      <c r="I39" s="135" t="s">
        <v>106</v>
      </c>
      <c r="J39" s="141" t="s">
        <v>215</v>
      </c>
      <c r="K39" s="161">
        <v>5</v>
      </c>
      <c r="L39" s="161">
        <v>1</v>
      </c>
      <c r="M39" s="161">
        <v>521</v>
      </c>
      <c r="N39" s="161">
        <v>2105</v>
      </c>
      <c r="O39" s="161">
        <v>1600</v>
      </c>
      <c r="P39" s="161">
        <v>0</v>
      </c>
      <c r="Q39" s="161">
        <v>1600</v>
      </c>
      <c r="R39" s="161"/>
      <c r="S39" s="161"/>
      <c r="T39" s="161"/>
      <c r="U39" s="161"/>
      <c r="V39" s="161"/>
      <c r="W39" s="161"/>
      <c r="X39" s="159" t="s">
        <v>130</v>
      </c>
      <c r="Y39" s="159" t="s">
        <v>131</v>
      </c>
      <c r="Z39" s="159" t="s">
        <v>52</v>
      </c>
      <c r="AA39" s="159" t="s">
        <v>53</v>
      </c>
      <c r="AB39" s="159" t="s">
        <v>54</v>
      </c>
      <c r="AC39" s="160" t="s">
        <v>216</v>
      </c>
      <c r="AD39" s="160" t="s">
        <v>217</v>
      </c>
      <c r="AE39" s="142" t="s">
        <v>218</v>
      </c>
      <c r="AF39" s="142" t="s">
        <v>219</v>
      </c>
      <c r="AG39" s="142"/>
    </row>
    <row r="40" s="102" customFormat="1" ht="171" customHeight="1" spans="1:33">
      <c r="A40" s="138">
        <f>SUBTOTAL(103,$D$9:D40)</f>
        <v>23</v>
      </c>
      <c r="B40" s="135" t="s">
        <v>220</v>
      </c>
      <c r="C40" s="138">
        <v>2025</v>
      </c>
      <c r="D40" s="136" t="s">
        <v>221</v>
      </c>
      <c r="E40" s="135" t="s">
        <v>83</v>
      </c>
      <c r="F40" s="135" t="s">
        <v>183</v>
      </c>
      <c r="G40" s="136" t="s">
        <v>48</v>
      </c>
      <c r="H40" s="136" t="s">
        <v>222</v>
      </c>
      <c r="I40" s="136" t="s">
        <v>70</v>
      </c>
      <c r="J40" s="156" t="s">
        <v>223</v>
      </c>
      <c r="K40" s="157">
        <v>10000</v>
      </c>
      <c r="L40" s="157">
        <v>1</v>
      </c>
      <c r="M40" s="157">
        <v>2600</v>
      </c>
      <c r="N40" s="157">
        <v>10400</v>
      </c>
      <c r="O40" s="163">
        <v>10000</v>
      </c>
      <c r="P40" s="148">
        <f>O40</f>
        <v>10000</v>
      </c>
      <c r="Q40" s="148"/>
      <c r="R40" s="148"/>
      <c r="S40" s="148"/>
      <c r="T40" s="148"/>
      <c r="U40" s="148"/>
      <c r="V40" s="148"/>
      <c r="W40" s="148"/>
      <c r="X40" s="157" t="s">
        <v>52</v>
      </c>
      <c r="Y40" s="157" t="s">
        <v>53</v>
      </c>
      <c r="Z40" s="157" t="s">
        <v>52</v>
      </c>
      <c r="AA40" s="157" t="s">
        <v>53</v>
      </c>
      <c r="AB40" s="157" t="s">
        <v>54</v>
      </c>
      <c r="AC40" s="173" t="s">
        <v>224</v>
      </c>
      <c r="AD40" s="173" t="s">
        <v>225</v>
      </c>
      <c r="AE40" s="157"/>
      <c r="AF40" s="157"/>
      <c r="AG40" s="157"/>
    </row>
    <row r="41" s="104" customFormat="1" ht="36" customHeight="1" spans="1:33">
      <c r="A41" s="132" t="s">
        <v>44</v>
      </c>
      <c r="B41" s="140" t="s">
        <v>226</v>
      </c>
      <c r="C41" s="140"/>
      <c r="D41" s="140"/>
      <c r="E41" s="140"/>
      <c r="F41" s="140"/>
      <c r="G41" s="140"/>
      <c r="H41" s="140"/>
      <c r="I41" s="140"/>
      <c r="J41" s="140"/>
      <c r="K41" s="158"/>
      <c r="L41" s="158"/>
      <c r="M41" s="158"/>
      <c r="N41" s="158"/>
      <c r="O41" s="158"/>
      <c r="P41" s="158"/>
      <c r="Q41" s="158"/>
      <c r="R41" s="158"/>
      <c r="S41" s="158"/>
      <c r="T41" s="158"/>
      <c r="U41" s="158"/>
      <c r="V41" s="158"/>
      <c r="W41" s="158"/>
      <c r="X41" s="161"/>
      <c r="Y41" s="161"/>
      <c r="Z41" s="161"/>
      <c r="AA41" s="161"/>
      <c r="AB41" s="161"/>
      <c r="AC41" s="143"/>
      <c r="AD41" s="143"/>
      <c r="AE41" s="143"/>
      <c r="AF41" s="143"/>
      <c r="AG41" s="143"/>
    </row>
    <row r="42" s="104" customFormat="1" ht="36" customHeight="1" spans="1:33">
      <c r="A42" s="132" t="s">
        <v>44</v>
      </c>
      <c r="B42" s="140" t="s">
        <v>227</v>
      </c>
      <c r="C42" s="140"/>
      <c r="D42" s="140"/>
      <c r="E42" s="140"/>
      <c r="F42" s="140"/>
      <c r="G42" s="140"/>
      <c r="H42" s="140"/>
      <c r="I42" s="140"/>
      <c r="J42" s="140"/>
      <c r="K42" s="158">
        <f t="shared" ref="K42:Q42" si="17">SUM(K43:K44)</f>
        <v>45082</v>
      </c>
      <c r="L42" s="158">
        <f t="shared" si="17"/>
        <v>2</v>
      </c>
      <c r="M42" s="158">
        <f t="shared" si="17"/>
        <v>2874</v>
      </c>
      <c r="N42" s="158">
        <f t="shared" si="17"/>
        <v>10940</v>
      </c>
      <c r="O42" s="158">
        <f t="shared" si="17"/>
        <v>1108.42</v>
      </c>
      <c r="P42" s="158">
        <f t="shared" si="17"/>
        <v>1108.42</v>
      </c>
      <c r="Q42" s="158">
        <f t="shared" si="17"/>
        <v>0</v>
      </c>
      <c r="R42" s="158">
        <f t="shared" ref="R42:W42" si="18">SUM(R43:R44)</f>
        <v>0</v>
      </c>
      <c r="S42" s="158">
        <f t="shared" si="18"/>
        <v>0</v>
      </c>
      <c r="T42" s="158">
        <f t="shared" si="18"/>
        <v>0</v>
      </c>
      <c r="U42" s="158">
        <f t="shared" si="18"/>
        <v>0</v>
      </c>
      <c r="V42" s="158">
        <f t="shared" si="18"/>
        <v>0</v>
      </c>
      <c r="W42" s="158">
        <f t="shared" si="18"/>
        <v>0</v>
      </c>
      <c r="X42" s="161"/>
      <c r="Y42" s="161"/>
      <c r="Z42" s="161"/>
      <c r="AA42" s="161"/>
      <c r="AB42" s="161"/>
      <c r="AC42" s="143"/>
      <c r="AD42" s="143"/>
      <c r="AE42" s="143"/>
      <c r="AF42" s="143"/>
      <c r="AG42" s="143"/>
    </row>
    <row r="43" s="104" customFormat="1" ht="178" customHeight="1" spans="1:33">
      <c r="A43" s="134">
        <f>SUBTOTAL(103,$D$9:D43)</f>
        <v>24</v>
      </c>
      <c r="B43" s="135" t="s">
        <v>228</v>
      </c>
      <c r="C43" s="138">
        <v>2025</v>
      </c>
      <c r="D43" s="135" t="s">
        <v>229</v>
      </c>
      <c r="E43" s="135" t="s">
        <v>83</v>
      </c>
      <c r="F43" s="135" t="s">
        <v>227</v>
      </c>
      <c r="G43" s="135" t="s">
        <v>48</v>
      </c>
      <c r="H43" s="135" t="s">
        <v>87</v>
      </c>
      <c r="I43" s="135" t="s">
        <v>175</v>
      </c>
      <c r="J43" s="156" t="s">
        <v>230</v>
      </c>
      <c r="K43" s="159">
        <v>600</v>
      </c>
      <c r="L43" s="159">
        <v>1</v>
      </c>
      <c r="M43" s="159">
        <v>78</v>
      </c>
      <c r="N43" s="159">
        <v>312</v>
      </c>
      <c r="O43" s="159">
        <v>200</v>
      </c>
      <c r="P43" s="159">
        <v>200</v>
      </c>
      <c r="Q43" s="159">
        <v>0</v>
      </c>
      <c r="R43" s="159">
        <v>0</v>
      </c>
      <c r="S43" s="159">
        <v>0</v>
      </c>
      <c r="T43" s="159">
        <v>0</v>
      </c>
      <c r="U43" s="159"/>
      <c r="V43" s="159"/>
      <c r="W43" s="159"/>
      <c r="X43" s="159" t="s">
        <v>231</v>
      </c>
      <c r="Y43" s="159" t="s">
        <v>232</v>
      </c>
      <c r="Z43" s="159" t="s">
        <v>231</v>
      </c>
      <c r="AA43" s="159" t="s">
        <v>232</v>
      </c>
      <c r="AB43" s="159" t="s">
        <v>54</v>
      </c>
      <c r="AC43" s="160" t="s">
        <v>233</v>
      </c>
      <c r="AD43" s="160" t="s">
        <v>234</v>
      </c>
      <c r="AE43" s="143"/>
      <c r="AF43" s="143"/>
      <c r="AG43" s="143"/>
    </row>
    <row r="44" s="104" customFormat="1" ht="217" customHeight="1" spans="1:33">
      <c r="A44" s="134">
        <f>SUBTOTAL(103,$D$9:D44)</f>
        <v>25</v>
      </c>
      <c r="B44" s="135" t="s">
        <v>235</v>
      </c>
      <c r="C44" s="138">
        <v>2025</v>
      </c>
      <c r="D44" s="135" t="s">
        <v>236</v>
      </c>
      <c r="E44" s="135" t="s">
        <v>83</v>
      </c>
      <c r="F44" s="135" t="s">
        <v>227</v>
      </c>
      <c r="G44" s="135" t="s">
        <v>213</v>
      </c>
      <c r="H44" s="135" t="s">
        <v>237</v>
      </c>
      <c r="I44" s="135" t="s">
        <v>106</v>
      </c>
      <c r="J44" s="156" t="s">
        <v>238</v>
      </c>
      <c r="K44" s="159">
        <v>44482</v>
      </c>
      <c r="L44" s="159">
        <v>1</v>
      </c>
      <c r="M44" s="159">
        <v>2796</v>
      </c>
      <c r="N44" s="159">
        <v>10628</v>
      </c>
      <c r="O44" s="159">
        <v>908.42</v>
      </c>
      <c r="P44" s="159">
        <v>908.42</v>
      </c>
      <c r="Q44" s="159">
        <v>0</v>
      </c>
      <c r="R44" s="159">
        <v>0</v>
      </c>
      <c r="S44" s="159">
        <v>0</v>
      </c>
      <c r="T44" s="159">
        <v>0</v>
      </c>
      <c r="U44" s="159"/>
      <c r="V44" s="159"/>
      <c r="W44" s="159"/>
      <c r="X44" s="159" t="s">
        <v>231</v>
      </c>
      <c r="Y44" s="159" t="s">
        <v>232</v>
      </c>
      <c r="Z44" s="159" t="s">
        <v>231</v>
      </c>
      <c r="AA44" s="159" t="s">
        <v>232</v>
      </c>
      <c r="AB44" s="159" t="s">
        <v>54</v>
      </c>
      <c r="AC44" s="160" t="s">
        <v>239</v>
      </c>
      <c r="AD44" s="160" t="s">
        <v>240</v>
      </c>
      <c r="AE44" s="143"/>
      <c r="AF44" s="143"/>
      <c r="AG44" s="143"/>
    </row>
    <row r="45" s="105" customFormat="1" ht="36" customHeight="1" spans="1:33">
      <c r="A45" s="132" t="s">
        <v>44</v>
      </c>
      <c r="B45" s="140" t="s">
        <v>241</v>
      </c>
      <c r="C45" s="140"/>
      <c r="D45" s="140"/>
      <c r="E45" s="140"/>
      <c r="F45" s="140"/>
      <c r="G45" s="140"/>
      <c r="H45" s="140"/>
      <c r="I45" s="140"/>
      <c r="J45" s="140"/>
      <c r="K45" s="155">
        <f t="shared" ref="K45:P45" si="19">SUM(K46:K52)</f>
        <v>7</v>
      </c>
      <c r="L45" s="155">
        <f t="shared" si="19"/>
        <v>7</v>
      </c>
      <c r="M45" s="155">
        <f t="shared" si="19"/>
        <v>1641</v>
      </c>
      <c r="N45" s="155">
        <f t="shared" si="19"/>
        <v>7293</v>
      </c>
      <c r="O45" s="155">
        <f t="shared" si="19"/>
        <v>3244.5</v>
      </c>
      <c r="P45" s="155">
        <f t="shared" si="19"/>
        <v>2444.5</v>
      </c>
      <c r="Q45" s="155">
        <f t="shared" ref="Q45:W45" si="20">SUM(Q46:Q52)</f>
        <v>800</v>
      </c>
      <c r="R45" s="155">
        <f t="shared" si="20"/>
        <v>0</v>
      </c>
      <c r="S45" s="155">
        <f t="shared" si="20"/>
        <v>0</v>
      </c>
      <c r="T45" s="155">
        <f t="shared" si="20"/>
        <v>0</v>
      </c>
      <c r="U45" s="155">
        <f t="shared" si="20"/>
        <v>0</v>
      </c>
      <c r="V45" s="155">
        <f t="shared" si="20"/>
        <v>0</v>
      </c>
      <c r="W45" s="155">
        <f t="shared" si="20"/>
        <v>0</v>
      </c>
      <c r="X45" s="164"/>
      <c r="Y45" s="164"/>
      <c r="Z45" s="164"/>
      <c r="AA45" s="164"/>
      <c r="AB45" s="164"/>
      <c r="AC45" s="175"/>
      <c r="AD45" s="175"/>
      <c r="AE45" s="175"/>
      <c r="AF45" s="175"/>
      <c r="AG45" s="175"/>
    </row>
    <row r="46" s="104" customFormat="1" ht="110" customHeight="1" spans="1:33">
      <c r="A46" s="134">
        <f>SUBTOTAL(103,$D$9:D46)</f>
        <v>26</v>
      </c>
      <c r="B46" s="135" t="s">
        <v>242</v>
      </c>
      <c r="C46" s="138">
        <v>2025</v>
      </c>
      <c r="D46" s="135" t="s">
        <v>243</v>
      </c>
      <c r="E46" s="142" t="s">
        <v>83</v>
      </c>
      <c r="F46" s="142" t="s">
        <v>241</v>
      </c>
      <c r="G46" s="143" t="s">
        <v>48</v>
      </c>
      <c r="H46" s="135" t="s">
        <v>244</v>
      </c>
      <c r="I46" s="135" t="s">
        <v>61</v>
      </c>
      <c r="J46" s="156" t="s">
        <v>245</v>
      </c>
      <c r="K46" s="138">
        <v>1</v>
      </c>
      <c r="L46" s="138">
        <v>1</v>
      </c>
      <c r="M46" s="138">
        <v>282</v>
      </c>
      <c r="N46" s="138">
        <v>985</v>
      </c>
      <c r="O46" s="159">
        <v>350</v>
      </c>
      <c r="P46" s="159">
        <v>350</v>
      </c>
      <c r="Q46" s="159">
        <v>0</v>
      </c>
      <c r="R46" s="159">
        <v>0</v>
      </c>
      <c r="S46" s="159">
        <v>0</v>
      </c>
      <c r="T46" s="159">
        <v>0</v>
      </c>
      <c r="U46" s="159"/>
      <c r="V46" s="159"/>
      <c r="W46" s="159"/>
      <c r="X46" s="159" t="s">
        <v>168</v>
      </c>
      <c r="Y46" s="159" t="s">
        <v>169</v>
      </c>
      <c r="Z46" s="159" t="s">
        <v>246</v>
      </c>
      <c r="AA46" s="159" t="s">
        <v>247</v>
      </c>
      <c r="AB46" s="159" t="s">
        <v>248</v>
      </c>
      <c r="AC46" s="160" t="s">
        <v>249</v>
      </c>
      <c r="AD46" s="160" t="s">
        <v>250</v>
      </c>
      <c r="AE46" s="143"/>
      <c r="AF46" s="143"/>
      <c r="AG46" s="143"/>
    </row>
    <row r="47" s="104" customFormat="1" ht="144" customHeight="1" spans="1:33">
      <c r="A47" s="134">
        <f>SUBTOTAL(103,$D$9:D47)</f>
        <v>27</v>
      </c>
      <c r="B47" s="135" t="s">
        <v>251</v>
      </c>
      <c r="C47" s="138">
        <v>2025</v>
      </c>
      <c r="D47" s="135" t="s">
        <v>252</v>
      </c>
      <c r="E47" s="142" t="s">
        <v>83</v>
      </c>
      <c r="F47" s="142" t="s">
        <v>241</v>
      </c>
      <c r="G47" s="143" t="s">
        <v>48</v>
      </c>
      <c r="H47" s="135" t="s">
        <v>253</v>
      </c>
      <c r="I47" s="135" t="s">
        <v>175</v>
      </c>
      <c r="J47" s="156" t="s">
        <v>254</v>
      </c>
      <c r="K47" s="138">
        <v>1</v>
      </c>
      <c r="L47" s="138">
        <v>1</v>
      </c>
      <c r="M47" s="138">
        <v>25</v>
      </c>
      <c r="N47" s="138">
        <v>118</v>
      </c>
      <c r="O47" s="159">
        <v>206.5</v>
      </c>
      <c r="P47" s="159">
        <v>206.5</v>
      </c>
      <c r="Q47" s="159">
        <v>0</v>
      </c>
      <c r="R47" s="159">
        <v>0</v>
      </c>
      <c r="S47" s="159">
        <v>0</v>
      </c>
      <c r="T47" s="159">
        <v>0</v>
      </c>
      <c r="U47" s="159"/>
      <c r="V47" s="159"/>
      <c r="W47" s="159"/>
      <c r="X47" s="159" t="s">
        <v>90</v>
      </c>
      <c r="Y47" s="159" t="s">
        <v>91</v>
      </c>
      <c r="Z47" s="159" t="s">
        <v>246</v>
      </c>
      <c r="AA47" s="159" t="s">
        <v>247</v>
      </c>
      <c r="AB47" s="159" t="s">
        <v>248</v>
      </c>
      <c r="AC47" s="160" t="s">
        <v>255</v>
      </c>
      <c r="AD47" s="160" t="s">
        <v>256</v>
      </c>
      <c r="AE47" s="143"/>
      <c r="AF47" s="143"/>
      <c r="AG47" s="143"/>
    </row>
    <row r="48" s="104" customFormat="1" ht="101.1" customHeight="1" spans="1:33">
      <c r="A48" s="134">
        <f>SUBTOTAL(103,$D$9:D48)</f>
        <v>28</v>
      </c>
      <c r="B48" s="135" t="s">
        <v>257</v>
      </c>
      <c r="C48" s="138">
        <v>2025</v>
      </c>
      <c r="D48" s="135" t="s">
        <v>258</v>
      </c>
      <c r="E48" s="142" t="s">
        <v>83</v>
      </c>
      <c r="F48" s="142" t="s">
        <v>241</v>
      </c>
      <c r="G48" s="143" t="s">
        <v>48</v>
      </c>
      <c r="H48" s="135" t="s">
        <v>259</v>
      </c>
      <c r="I48" s="135" t="s">
        <v>260</v>
      </c>
      <c r="J48" s="156" t="s">
        <v>261</v>
      </c>
      <c r="K48" s="138">
        <v>1</v>
      </c>
      <c r="L48" s="138">
        <v>1</v>
      </c>
      <c r="M48" s="138">
        <v>741</v>
      </c>
      <c r="N48" s="138">
        <v>3365</v>
      </c>
      <c r="O48" s="159">
        <v>108</v>
      </c>
      <c r="P48" s="159">
        <v>108</v>
      </c>
      <c r="Q48" s="159">
        <v>0</v>
      </c>
      <c r="R48" s="159">
        <v>0</v>
      </c>
      <c r="S48" s="159">
        <v>0</v>
      </c>
      <c r="T48" s="159">
        <v>0</v>
      </c>
      <c r="U48" s="159"/>
      <c r="V48" s="159"/>
      <c r="W48" s="159"/>
      <c r="X48" s="159" t="s">
        <v>90</v>
      </c>
      <c r="Y48" s="159" t="s">
        <v>91</v>
      </c>
      <c r="Z48" s="159" t="s">
        <v>246</v>
      </c>
      <c r="AA48" s="159" t="s">
        <v>247</v>
      </c>
      <c r="AB48" s="159" t="s">
        <v>248</v>
      </c>
      <c r="AC48" s="160" t="s">
        <v>262</v>
      </c>
      <c r="AD48" s="160" t="s">
        <v>263</v>
      </c>
      <c r="AE48" s="143"/>
      <c r="AF48" s="143"/>
      <c r="AG48" s="143"/>
    </row>
    <row r="49" s="104" customFormat="1" ht="123" customHeight="1" spans="1:33">
      <c r="A49" s="134">
        <f>SUBTOTAL(103,$D$9:D49)</f>
        <v>29</v>
      </c>
      <c r="B49" s="135" t="s">
        <v>264</v>
      </c>
      <c r="C49" s="138">
        <v>2025</v>
      </c>
      <c r="D49" s="135" t="s">
        <v>265</v>
      </c>
      <c r="E49" s="142" t="s">
        <v>83</v>
      </c>
      <c r="F49" s="142" t="s">
        <v>241</v>
      </c>
      <c r="G49" s="143" t="s">
        <v>96</v>
      </c>
      <c r="H49" s="135" t="s">
        <v>266</v>
      </c>
      <c r="I49" s="135" t="s">
        <v>123</v>
      </c>
      <c r="J49" s="156" t="s">
        <v>267</v>
      </c>
      <c r="K49" s="138">
        <v>1</v>
      </c>
      <c r="L49" s="138">
        <v>1</v>
      </c>
      <c r="M49" s="138">
        <v>206</v>
      </c>
      <c r="N49" s="138">
        <v>836</v>
      </c>
      <c r="O49" s="159">
        <v>380</v>
      </c>
      <c r="P49" s="159">
        <v>380</v>
      </c>
      <c r="Q49" s="159">
        <v>0</v>
      </c>
      <c r="R49" s="159">
        <v>0</v>
      </c>
      <c r="S49" s="159">
        <v>0</v>
      </c>
      <c r="T49" s="159">
        <v>0</v>
      </c>
      <c r="U49" s="159"/>
      <c r="V49" s="159"/>
      <c r="W49" s="159"/>
      <c r="X49" s="159" t="s">
        <v>268</v>
      </c>
      <c r="Y49" s="159" t="s">
        <v>269</v>
      </c>
      <c r="Z49" s="159" t="s">
        <v>246</v>
      </c>
      <c r="AA49" s="159" t="s">
        <v>247</v>
      </c>
      <c r="AB49" s="159" t="s">
        <v>248</v>
      </c>
      <c r="AC49" s="160" t="s">
        <v>270</v>
      </c>
      <c r="AD49" s="160" t="s">
        <v>271</v>
      </c>
      <c r="AE49" s="143"/>
      <c r="AF49" s="143"/>
      <c r="AG49" s="143"/>
    </row>
    <row r="50" s="105" customFormat="1" ht="89" customHeight="1" spans="1:33">
      <c r="A50" s="134">
        <f>SUBTOTAL(103,$D$9:D50)</f>
        <v>30</v>
      </c>
      <c r="B50" s="135" t="s">
        <v>272</v>
      </c>
      <c r="C50" s="135">
        <v>2025</v>
      </c>
      <c r="D50" s="135" t="s">
        <v>273</v>
      </c>
      <c r="E50" s="135" t="s">
        <v>83</v>
      </c>
      <c r="F50" s="135" t="s">
        <v>241</v>
      </c>
      <c r="G50" s="135" t="s">
        <v>48</v>
      </c>
      <c r="H50" s="135" t="s">
        <v>274</v>
      </c>
      <c r="I50" s="135" t="s">
        <v>106</v>
      </c>
      <c r="J50" s="156" t="s">
        <v>275</v>
      </c>
      <c r="K50" s="164">
        <v>1</v>
      </c>
      <c r="L50" s="164">
        <v>1</v>
      </c>
      <c r="M50" s="164">
        <v>52</v>
      </c>
      <c r="N50" s="164">
        <v>213</v>
      </c>
      <c r="O50" s="164">
        <v>100</v>
      </c>
      <c r="P50" s="164">
        <v>100</v>
      </c>
      <c r="Q50" s="164">
        <v>0</v>
      </c>
      <c r="R50" s="164"/>
      <c r="S50" s="164"/>
      <c r="T50" s="164"/>
      <c r="U50" s="164"/>
      <c r="V50" s="164"/>
      <c r="W50" s="164"/>
      <c r="X50" s="157" t="s">
        <v>108</v>
      </c>
      <c r="Y50" s="157" t="s">
        <v>109</v>
      </c>
      <c r="Z50" s="157" t="s">
        <v>246</v>
      </c>
      <c r="AA50" s="159" t="s">
        <v>247</v>
      </c>
      <c r="AB50" s="157" t="s">
        <v>248</v>
      </c>
      <c r="AC50" s="173" t="s">
        <v>276</v>
      </c>
      <c r="AD50" s="173" t="s">
        <v>277</v>
      </c>
      <c r="AE50" s="176" t="s">
        <v>278</v>
      </c>
      <c r="AF50" s="176" t="s">
        <v>279</v>
      </c>
      <c r="AG50" s="176"/>
    </row>
    <row r="51" s="105" customFormat="1" ht="128" customHeight="1" spans="1:33">
      <c r="A51" s="134">
        <f>SUBTOTAL(103,$D$9:D51)</f>
        <v>31</v>
      </c>
      <c r="B51" s="135" t="s">
        <v>280</v>
      </c>
      <c r="C51" s="135">
        <v>2025</v>
      </c>
      <c r="D51" s="135" t="s">
        <v>281</v>
      </c>
      <c r="E51" s="135" t="s">
        <v>83</v>
      </c>
      <c r="F51" s="135" t="s">
        <v>241</v>
      </c>
      <c r="G51" s="135" t="s">
        <v>48</v>
      </c>
      <c r="H51" s="135" t="s">
        <v>282</v>
      </c>
      <c r="I51" s="135" t="s">
        <v>106</v>
      </c>
      <c r="J51" s="141" t="s">
        <v>283</v>
      </c>
      <c r="K51" s="164">
        <v>1</v>
      </c>
      <c r="L51" s="164">
        <v>1</v>
      </c>
      <c r="M51" s="164">
        <v>50</v>
      </c>
      <c r="N51" s="164">
        <v>1491</v>
      </c>
      <c r="O51" s="164">
        <v>800</v>
      </c>
      <c r="P51" s="155"/>
      <c r="Q51" s="155">
        <v>800</v>
      </c>
      <c r="R51" s="155"/>
      <c r="S51" s="155"/>
      <c r="T51" s="155"/>
      <c r="U51" s="155"/>
      <c r="V51" s="155"/>
      <c r="W51" s="155"/>
      <c r="X51" s="157" t="s">
        <v>284</v>
      </c>
      <c r="Y51" s="159" t="s">
        <v>285</v>
      </c>
      <c r="Z51" s="157" t="s">
        <v>246</v>
      </c>
      <c r="AA51" s="159" t="s">
        <v>247</v>
      </c>
      <c r="AB51" s="157" t="s">
        <v>248</v>
      </c>
      <c r="AC51" s="173" t="s">
        <v>286</v>
      </c>
      <c r="AD51" s="173" t="s">
        <v>287</v>
      </c>
      <c r="AE51" s="175"/>
      <c r="AF51" s="175"/>
      <c r="AG51" s="175"/>
    </row>
    <row r="52" s="105" customFormat="1" ht="111" customHeight="1" spans="1:33">
      <c r="A52" s="134">
        <f>SUBTOTAL(103,$D$9:D52)</f>
        <v>32</v>
      </c>
      <c r="B52" s="135" t="s">
        <v>288</v>
      </c>
      <c r="C52" s="135">
        <v>2025</v>
      </c>
      <c r="D52" s="135" t="s">
        <v>289</v>
      </c>
      <c r="E52" s="135" t="s">
        <v>83</v>
      </c>
      <c r="F52" s="135" t="s">
        <v>241</v>
      </c>
      <c r="G52" s="135" t="s">
        <v>48</v>
      </c>
      <c r="H52" s="135" t="s">
        <v>290</v>
      </c>
      <c r="I52" s="135" t="s">
        <v>106</v>
      </c>
      <c r="J52" s="141" t="s">
        <v>291</v>
      </c>
      <c r="K52" s="164">
        <v>1</v>
      </c>
      <c r="L52" s="164">
        <v>1</v>
      </c>
      <c r="M52" s="164">
        <v>285</v>
      </c>
      <c r="N52" s="164">
        <v>285</v>
      </c>
      <c r="O52" s="164">
        <v>1300</v>
      </c>
      <c r="P52" s="155">
        <v>1300</v>
      </c>
      <c r="Q52" s="155"/>
      <c r="R52" s="155"/>
      <c r="S52" s="155"/>
      <c r="T52" s="155"/>
      <c r="U52" s="155"/>
      <c r="V52" s="155"/>
      <c r="W52" s="155"/>
      <c r="X52" s="157" t="s">
        <v>108</v>
      </c>
      <c r="Y52" s="159" t="s">
        <v>109</v>
      </c>
      <c r="Z52" s="157" t="s">
        <v>246</v>
      </c>
      <c r="AA52" s="159" t="s">
        <v>247</v>
      </c>
      <c r="AB52" s="157" t="s">
        <v>248</v>
      </c>
      <c r="AC52" s="173" t="s">
        <v>292</v>
      </c>
      <c r="AD52" s="173" t="s">
        <v>287</v>
      </c>
      <c r="AE52" s="175"/>
      <c r="AF52" s="175"/>
      <c r="AG52" s="175"/>
    </row>
    <row r="53" s="105" customFormat="1" ht="36" customHeight="1" spans="1:33">
      <c r="A53" s="132" t="s">
        <v>44</v>
      </c>
      <c r="B53" s="140" t="s">
        <v>293</v>
      </c>
      <c r="C53" s="140"/>
      <c r="D53" s="140"/>
      <c r="E53" s="140"/>
      <c r="F53" s="140"/>
      <c r="G53" s="140"/>
      <c r="H53" s="140"/>
      <c r="I53" s="140"/>
      <c r="J53" s="140"/>
      <c r="K53" s="155"/>
      <c r="L53" s="155"/>
      <c r="M53" s="155"/>
      <c r="N53" s="155"/>
      <c r="O53" s="155"/>
      <c r="P53" s="155"/>
      <c r="Q53" s="155"/>
      <c r="R53" s="155"/>
      <c r="S53" s="155"/>
      <c r="T53" s="155"/>
      <c r="U53" s="155"/>
      <c r="V53" s="155"/>
      <c r="W53" s="155"/>
      <c r="X53" s="164"/>
      <c r="Y53" s="164"/>
      <c r="Z53" s="164"/>
      <c r="AA53" s="164"/>
      <c r="AB53" s="164"/>
      <c r="AC53" s="175"/>
      <c r="AD53" s="175"/>
      <c r="AE53" s="175"/>
      <c r="AF53" s="175"/>
      <c r="AG53" s="175"/>
    </row>
    <row r="54" s="106" customFormat="1" ht="36" customHeight="1" spans="1:33">
      <c r="A54" s="130" t="s">
        <v>42</v>
      </c>
      <c r="B54" s="139" t="s">
        <v>294</v>
      </c>
      <c r="C54" s="139"/>
      <c r="D54" s="139"/>
      <c r="E54" s="139"/>
      <c r="F54" s="139"/>
      <c r="G54" s="139"/>
      <c r="H54" s="139"/>
      <c r="I54" s="139"/>
      <c r="J54" s="139"/>
      <c r="K54" s="154">
        <f t="shared" ref="K54:Q54" si="21">K55+K56+K57+K58</f>
        <v>1</v>
      </c>
      <c r="L54" s="154">
        <f t="shared" si="21"/>
        <v>1</v>
      </c>
      <c r="M54" s="154">
        <f t="shared" si="21"/>
        <v>1618</v>
      </c>
      <c r="N54" s="154">
        <f t="shared" si="21"/>
        <v>6624</v>
      </c>
      <c r="O54" s="154">
        <f t="shared" si="21"/>
        <v>390</v>
      </c>
      <c r="P54" s="154">
        <f t="shared" si="21"/>
        <v>390</v>
      </c>
      <c r="Q54" s="154">
        <f t="shared" si="21"/>
        <v>0</v>
      </c>
      <c r="R54" s="154">
        <f t="shared" ref="R54:W54" si="22">R55+R56+R57+R58</f>
        <v>0</v>
      </c>
      <c r="S54" s="154">
        <f t="shared" si="22"/>
        <v>0</v>
      </c>
      <c r="T54" s="154">
        <f t="shared" si="22"/>
        <v>0</v>
      </c>
      <c r="U54" s="154">
        <f t="shared" si="22"/>
        <v>0</v>
      </c>
      <c r="V54" s="154">
        <f t="shared" si="22"/>
        <v>0</v>
      </c>
      <c r="W54" s="154">
        <f t="shared" si="22"/>
        <v>0</v>
      </c>
      <c r="X54" s="168"/>
      <c r="Y54" s="168"/>
      <c r="Z54" s="168"/>
      <c r="AA54" s="168"/>
      <c r="AB54" s="168"/>
      <c r="AC54" s="177"/>
      <c r="AD54" s="177"/>
      <c r="AE54" s="177"/>
      <c r="AF54" s="177"/>
      <c r="AG54" s="177"/>
    </row>
    <row r="55" s="105" customFormat="1" ht="36" customHeight="1" spans="1:33">
      <c r="A55" s="132" t="s">
        <v>44</v>
      </c>
      <c r="B55" s="140" t="s">
        <v>295</v>
      </c>
      <c r="C55" s="140"/>
      <c r="D55" s="140"/>
      <c r="E55" s="140"/>
      <c r="F55" s="140"/>
      <c r="G55" s="140"/>
      <c r="H55" s="140"/>
      <c r="I55" s="140"/>
      <c r="J55" s="140"/>
      <c r="K55" s="155"/>
      <c r="L55" s="155"/>
      <c r="M55" s="155"/>
      <c r="N55" s="155"/>
      <c r="O55" s="155"/>
      <c r="P55" s="155"/>
      <c r="Q55" s="155"/>
      <c r="R55" s="155"/>
      <c r="S55" s="155"/>
      <c r="T55" s="155"/>
      <c r="U55" s="155"/>
      <c r="V55" s="155"/>
      <c r="W55" s="155"/>
      <c r="X55" s="164"/>
      <c r="Y55" s="164"/>
      <c r="Z55" s="164"/>
      <c r="AA55" s="164"/>
      <c r="AB55" s="164"/>
      <c r="AC55" s="175"/>
      <c r="AD55" s="175"/>
      <c r="AE55" s="175"/>
      <c r="AF55" s="175"/>
      <c r="AG55" s="175"/>
    </row>
    <row r="56" s="105" customFormat="1" ht="36" customHeight="1" spans="1:33">
      <c r="A56" s="132" t="s">
        <v>44</v>
      </c>
      <c r="B56" s="140" t="s">
        <v>296</v>
      </c>
      <c r="C56" s="140"/>
      <c r="D56" s="140"/>
      <c r="E56" s="140"/>
      <c r="F56" s="140"/>
      <c r="G56" s="140"/>
      <c r="H56" s="140"/>
      <c r="I56" s="140"/>
      <c r="J56" s="140"/>
      <c r="K56" s="155"/>
      <c r="L56" s="155"/>
      <c r="M56" s="155"/>
      <c r="N56" s="155"/>
      <c r="O56" s="155"/>
      <c r="P56" s="155"/>
      <c r="Q56" s="155"/>
      <c r="R56" s="155"/>
      <c r="S56" s="155"/>
      <c r="T56" s="155"/>
      <c r="U56" s="155"/>
      <c r="V56" s="155"/>
      <c r="W56" s="155"/>
      <c r="X56" s="164"/>
      <c r="Y56" s="164"/>
      <c r="Z56" s="164"/>
      <c r="AA56" s="164"/>
      <c r="AB56" s="164"/>
      <c r="AC56" s="175"/>
      <c r="AD56" s="175"/>
      <c r="AE56" s="175"/>
      <c r="AF56" s="175"/>
      <c r="AG56" s="175"/>
    </row>
    <row r="57" s="105" customFormat="1" ht="36" customHeight="1" spans="1:33">
      <c r="A57" s="132" t="s">
        <v>44</v>
      </c>
      <c r="B57" s="140" t="s">
        <v>297</v>
      </c>
      <c r="C57" s="140"/>
      <c r="D57" s="140"/>
      <c r="E57" s="140"/>
      <c r="F57" s="140"/>
      <c r="G57" s="140"/>
      <c r="H57" s="140"/>
      <c r="I57" s="140"/>
      <c r="J57" s="140"/>
      <c r="K57" s="155"/>
      <c r="L57" s="155"/>
      <c r="M57" s="155"/>
      <c r="N57" s="155"/>
      <c r="O57" s="155"/>
      <c r="P57" s="155"/>
      <c r="Q57" s="155"/>
      <c r="R57" s="155"/>
      <c r="S57" s="155"/>
      <c r="T57" s="155"/>
      <c r="U57" s="155"/>
      <c r="V57" s="155"/>
      <c r="W57" s="155"/>
      <c r="X57" s="164"/>
      <c r="Y57" s="164"/>
      <c r="Z57" s="164"/>
      <c r="AA57" s="164"/>
      <c r="AB57" s="164"/>
      <c r="AC57" s="164"/>
      <c r="AD57" s="164"/>
      <c r="AE57" s="175"/>
      <c r="AF57" s="175"/>
      <c r="AG57" s="164"/>
    </row>
    <row r="58" s="104" customFormat="1" ht="36" customHeight="1" spans="1:33">
      <c r="A58" s="132" t="s">
        <v>44</v>
      </c>
      <c r="B58" s="140" t="s">
        <v>298</v>
      </c>
      <c r="C58" s="140"/>
      <c r="D58" s="140"/>
      <c r="E58" s="140"/>
      <c r="F58" s="140"/>
      <c r="G58" s="140"/>
      <c r="H58" s="140"/>
      <c r="I58" s="140"/>
      <c r="J58" s="140"/>
      <c r="K58" s="158">
        <f t="shared" ref="K58:Q58" si="23">SUM(K59)</f>
        <v>1</v>
      </c>
      <c r="L58" s="158">
        <f t="shared" si="23"/>
        <v>1</v>
      </c>
      <c r="M58" s="158">
        <f t="shared" si="23"/>
        <v>1618</v>
      </c>
      <c r="N58" s="158">
        <f t="shared" si="23"/>
        <v>6624</v>
      </c>
      <c r="O58" s="158">
        <f t="shared" si="23"/>
        <v>390</v>
      </c>
      <c r="P58" s="158">
        <f t="shared" si="23"/>
        <v>390</v>
      </c>
      <c r="Q58" s="158">
        <f t="shared" si="23"/>
        <v>0</v>
      </c>
      <c r="R58" s="158">
        <f t="shared" ref="R58:W58" si="24">SUM(R59)</f>
        <v>0</v>
      </c>
      <c r="S58" s="158">
        <f t="shared" si="24"/>
        <v>0</v>
      </c>
      <c r="T58" s="158">
        <f t="shared" si="24"/>
        <v>0</v>
      </c>
      <c r="U58" s="158">
        <f t="shared" si="24"/>
        <v>0</v>
      </c>
      <c r="V58" s="158">
        <f t="shared" si="24"/>
        <v>0</v>
      </c>
      <c r="W58" s="158">
        <f t="shared" si="24"/>
        <v>0</v>
      </c>
      <c r="X58" s="161"/>
      <c r="Y58" s="161"/>
      <c r="Z58" s="161"/>
      <c r="AA58" s="161"/>
      <c r="AB58" s="161"/>
      <c r="AC58" s="143"/>
      <c r="AD58" s="143"/>
      <c r="AE58" s="143"/>
      <c r="AF58" s="143"/>
      <c r="AG58" s="143"/>
    </row>
    <row r="59" s="104" customFormat="1" ht="193" customHeight="1" spans="1:33">
      <c r="A59" s="134">
        <f>SUBTOTAL(103,$D$9:D59)</f>
        <v>33</v>
      </c>
      <c r="B59" s="135" t="s">
        <v>299</v>
      </c>
      <c r="C59" s="138">
        <v>2025</v>
      </c>
      <c r="D59" s="135" t="s">
        <v>300</v>
      </c>
      <c r="E59" s="142" t="s">
        <v>294</v>
      </c>
      <c r="F59" s="135" t="s">
        <v>298</v>
      </c>
      <c r="G59" s="135" t="s">
        <v>48</v>
      </c>
      <c r="H59" s="135" t="s">
        <v>301</v>
      </c>
      <c r="I59" s="135" t="s">
        <v>61</v>
      </c>
      <c r="J59" s="156" t="s">
        <v>302</v>
      </c>
      <c r="K59" s="159">
        <v>1</v>
      </c>
      <c r="L59" s="159">
        <v>1</v>
      </c>
      <c r="M59" s="159">
        <v>1618</v>
      </c>
      <c r="N59" s="159">
        <v>6624</v>
      </c>
      <c r="O59" s="159">
        <v>390</v>
      </c>
      <c r="P59" s="159">
        <v>390</v>
      </c>
      <c r="Q59" s="159">
        <v>0</v>
      </c>
      <c r="R59" s="159">
        <v>0</v>
      </c>
      <c r="S59" s="159">
        <v>0</v>
      </c>
      <c r="T59" s="159">
        <v>0</v>
      </c>
      <c r="U59" s="159"/>
      <c r="V59" s="159"/>
      <c r="W59" s="159"/>
      <c r="X59" s="159" t="s">
        <v>168</v>
      </c>
      <c r="Y59" s="159" t="s">
        <v>169</v>
      </c>
      <c r="Z59" s="159" t="s">
        <v>303</v>
      </c>
      <c r="AA59" s="159" t="s">
        <v>304</v>
      </c>
      <c r="AB59" s="159" t="s">
        <v>305</v>
      </c>
      <c r="AC59" s="160" t="s">
        <v>306</v>
      </c>
      <c r="AD59" s="160" t="s">
        <v>307</v>
      </c>
      <c r="AE59" s="143"/>
      <c r="AF59" s="143"/>
      <c r="AG59" s="143"/>
    </row>
    <row r="60" s="107" customFormat="1" ht="36" customHeight="1" spans="1:33">
      <c r="A60" s="130" t="s">
        <v>42</v>
      </c>
      <c r="B60" s="139" t="s">
        <v>308</v>
      </c>
      <c r="C60" s="139"/>
      <c r="D60" s="139"/>
      <c r="E60" s="139"/>
      <c r="F60" s="139"/>
      <c r="G60" s="139"/>
      <c r="H60" s="139"/>
      <c r="I60" s="139"/>
      <c r="J60" s="139"/>
      <c r="K60" s="165">
        <f t="shared" ref="K60:Q60" si="25">K61+K78+K79</f>
        <v>2100.5148</v>
      </c>
      <c r="L60" s="165">
        <f t="shared" si="25"/>
        <v>17</v>
      </c>
      <c r="M60" s="165">
        <f t="shared" si="25"/>
        <v>17493</v>
      </c>
      <c r="N60" s="165">
        <f t="shared" si="25"/>
        <v>70065</v>
      </c>
      <c r="O60" s="165">
        <f t="shared" si="25"/>
        <v>90093.57</v>
      </c>
      <c r="P60" s="165">
        <f t="shared" si="25"/>
        <v>20502.27</v>
      </c>
      <c r="Q60" s="165">
        <f t="shared" si="25"/>
        <v>1917.62</v>
      </c>
      <c r="R60" s="165">
        <f t="shared" ref="R60:W60" si="26">R61+R78+R79</f>
        <v>0</v>
      </c>
      <c r="S60" s="165">
        <f t="shared" si="26"/>
        <v>0</v>
      </c>
      <c r="T60" s="165">
        <f t="shared" si="26"/>
        <v>0</v>
      </c>
      <c r="U60" s="165">
        <f t="shared" si="26"/>
        <v>67673.68</v>
      </c>
      <c r="V60" s="165">
        <f t="shared" si="26"/>
        <v>0</v>
      </c>
      <c r="W60" s="165">
        <f t="shared" si="26"/>
        <v>0</v>
      </c>
      <c r="X60" s="169"/>
      <c r="Y60" s="169"/>
      <c r="Z60" s="169"/>
      <c r="AA60" s="169"/>
      <c r="AB60" s="169"/>
      <c r="AC60" s="178"/>
      <c r="AD60" s="178"/>
      <c r="AE60" s="178"/>
      <c r="AF60" s="178"/>
      <c r="AG60" s="178"/>
    </row>
    <row r="61" s="104" customFormat="1" ht="36" customHeight="1" spans="1:33">
      <c r="A61" s="132" t="s">
        <v>44</v>
      </c>
      <c r="B61" s="140" t="s">
        <v>309</v>
      </c>
      <c r="C61" s="140"/>
      <c r="D61" s="140"/>
      <c r="E61" s="140"/>
      <c r="F61" s="140"/>
      <c r="G61" s="140"/>
      <c r="H61" s="140"/>
      <c r="I61" s="140"/>
      <c r="J61" s="140"/>
      <c r="K61" s="158">
        <f t="shared" ref="K61:P61" si="27">SUM(K62:K77)</f>
        <v>2099.5148</v>
      </c>
      <c r="L61" s="158">
        <f t="shared" si="27"/>
        <v>16</v>
      </c>
      <c r="M61" s="158">
        <f t="shared" si="27"/>
        <v>17387</v>
      </c>
      <c r="N61" s="158">
        <f t="shared" si="27"/>
        <v>69566</v>
      </c>
      <c r="O61" s="158">
        <f t="shared" si="27"/>
        <v>89893.57</v>
      </c>
      <c r="P61" s="158">
        <f t="shared" si="27"/>
        <v>20302.27</v>
      </c>
      <c r="Q61" s="158">
        <f t="shared" ref="Q61:W61" si="28">SUM(Q62:Q77)</f>
        <v>1917.62</v>
      </c>
      <c r="R61" s="158">
        <f t="shared" si="28"/>
        <v>0</v>
      </c>
      <c r="S61" s="158">
        <f t="shared" si="28"/>
        <v>0</v>
      </c>
      <c r="T61" s="158">
        <f t="shared" si="28"/>
        <v>0</v>
      </c>
      <c r="U61" s="158">
        <f t="shared" si="28"/>
        <v>67673.68</v>
      </c>
      <c r="V61" s="158">
        <f t="shared" si="28"/>
        <v>0</v>
      </c>
      <c r="W61" s="158">
        <f t="shared" si="28"/>
        <v>0</v>
      </c>
      <c r="X61" s="161"/>
      <c r="Y61" s="161"/>
      <c r="Z61" s="161"/>
      <c r="AA61" s="161"/>
      <c r="AB61" s="161"/>
      <c r="AC61" s="143"/>
      <c r="AD61" s="143"/>
      <c r="AE61" s="143"/>
      <c r="AF61" s="143"/>
      <c r="AG61" s="143"/>
    </row>
    <row r="62" s="104" customFormat="1" ht="189" customHeight="1" spans="1:33">
      <c r="A62" s="134">
        <f>SUBTOTAL(103,$D$9:D62)</f>
        <v>34</v>
      </c>
      <c r="B62" s="135" t="s">
        <v>310</v>
      </c>
      <c r="C62" s="135">
        <v>2025</v>
      </c>
      <c r="D62" s="135" t="s">
        <v>311</v>
      </c>
      <c r="E62" s="135" t="s">
        <v>308</v>
      </c>
      <c r="F62" s="135" t="s">
        <v>309</v>
      </c>
      <c r="G62" s="135" t="s">
        <v>96</v>
      </c>
      <c r="H62" s="135" t="s">
        <v>312</v>
      </c>
      <c r="I62" s="135" t="s">
        <v>106</v>
      </c>
      <c r="J62" s="156" t="s">
        <v>313</v>
      </c>
      <c r="K62" s="161">
        <v>2.282</v>
      </c>
      <c r="L62" s="161">
        <v>1</v>
      </c>
      <c r="M62" s="161">
        <v>395</v>
      </c>
      <c r="N62" s="161">
        <v>1528</v>
      </c>
      <c r="O62" s="161">
        <v>450.51</v>
      </c>
      <c r="P62" s="161">
        <v>0</v>
      </c>
      <c r="Q62" s="161">
        <v>450.51</v>
      </c>
      <c r="R62" s="161"/>
      <c r="S62" s="161"/>
      <c r="T62" s="161"/>
      <c r="U62" s="161"/>
      <c r="V62" s="161"/>
      <c r="W62" s="161"/>
      <c r="X62" s="159" t="s">
        <v>314</v>
      </c>
      <c r="Y62" s="159" t="s">
        <v>315</v>
      </c>
      <c r="Z62" s="159" t="s">
        <v>314</v>
      </c>
      <c r="AA62" s="159" t="s">
        <v>315</v>
      </c>
      <c r="AB62" s="159" t="s">
        <v>54</v>
      </c>
      <c r="AC62" s="160" t="s">
        <v>316</v>
      </c>
      <c r="AD62" s="160" t="s">
        <v>317</v>
      </c>
      <c r="AE62" s="142" t="s">
        <v>218</v>
      </c>
      <c r="AF62" s="142" t="s">
        <v>318</v>
      </c>
      <c r="AG62" s="142"/>
    </row>
    <row r="63" s="104" customFormat="1" ht="127" customHeight="1" spans="1:33">
      <c r="A63" s="134">
        <f>SUBTOTAL(103,$D$9:D63)</f>
        <v>35</v>
      </c>
      <c r="B63" s="135" t="s">
        <v>319</v>
      </c>
      <c r="C63" s="135">
        <v>2025</v>
      </c>
      <c r="D63" s="135" t="s">
        <v>320</v>
      </c>
      <c r="E63" s="135" t="s">
        <v>308</v>
      </c>
      <c r="F63" s="135" t="s">
        <v>309</v>
      </c>
      <c r="G63" s="135" t="s">
        <v>96</v>
      </c>
      <c r="H63" s="135" t="s">
        <v>321</v>
      </c>
      <c r="I63" s="135" t="s">
        <v>106</v>
      </c>
      <c r="J63" s="156" t="s">
        <v>322</v>
      </c>
      <c r="K63" s="161">
        <v>4.242</v>
      </c>
      <c r="L63" s="161">
        <v>1</v>
      </c>
      <c r="M63" s="161">
        <v>754</v>
      </c>
      <c r="N63" s="161">
        <v>3502</v>
      </c>
      <c r="O63" s="161">
        <v>472.11</v>
      </c>
      <c r="P63" s="161">
        <v>0</v>
      </c>
      <c r="Q63" s="161">
        <v>472.11</v>
      </c>
      <c r="R63" s="161"/>
      <c r="S63" s="161"/>
      <c r="T63" s="161"/>
      <c r="U63" s="161"/>
      <c r="V63" s="161"/>
      <c r="W63" s="161"/>
      <c r="X63" s="159" t="s">
        <v>314</v>
      </c>
      <c r="Y63" s="159" t="s">
        <v>315</v>
      </c>
      <c r="Z63" s="159" t="s">
        <v>314</v>
      </c>
      <c r="AA63" s="159" t="s">
        <v>315</v>
      </c>
      <c r="AB63" s="159" t="s">
        <v>54</v>
      </c>
      <c r="AC63" s="160" t="s">
        <v>323</v>
      </c>
      <c r="AD63" s="160" t="s">
        <v>317</v>
      </c>
      <c r="AE63" s="142" t="s">
        <v>218</v>
      </c>
      <c r="AF63" s="142" t="s">
        <v>318</v>
      </c>
      <c r="AG63" s="142"/>
    </row>
    <row r="64" s="104" customFormat="1" ht="355" customHeight="1" spans="1:33">
      <c r="A64" s="134">
        <f>SUBTOTAL(103,$D$9:D64)</f>
        <v>36</v>
      </c>
      <c r="B64" s="135" t="s">
        <v>324</v>
      </c>
      <c r="C64" s="135">
        <v>2025</v>
      </c>
      <c r="D64" s="135" t="s">
        <v>325</v>
      </c>
      <c r="E64" s="135" t="s">
        <v>308</v>
      </c>
      <c r="F64" s="135" t="s">
        <v>309</v>
      </c>
      <c r="G64" s="135" t="s">
        <v>48</v>
      </c>
      <c r="H64" s="135" t="s">
        <v>326</v>
      </c>
      <c r="I64" s="135" t="s">
        <v>106</v>
      </c>
      <c r="J64" s="156" t="s">
        <v>327</v>
      </c>
      <c r="K64" s="161">
        <v>6.4378</v>
      </c>
      <c r="L64" s="161">
        <v>1</v>
      </c>
      <c r="M64" s="161">
        <v>471</v>
      </c>
      <c r="N64" s="161">
        <v>1818</v>
      </c>
      <c r="O64" s="161">
        <v>795</v>
      </c>
      <c r="P64" s="161">
        <v>0</v>
      </c>
      <c r="Q64" s="161">
        <v>795</v>
      </c>
      <c r="R64" s="161"/>
      <c r="S64" s="161"/>
      <c r="T64" s="161"/>
      <c r="U64" s="161"/>
      <c r="V64" s="161"/>
      <c r="W64" s="161"/>
      <c r="X64" s="159" t="s">
        <v>314</v>
      </c>
      <c r="Y64" s="159" t="s">
        <v>315</v>
      </c>
      <c r="Z64" s="159" t="s">
        <v>314</v>
      </c>
      <c r="AA64" s="159" t="s">
        <v>315</v>
      </c>
      <c r="AB64" s="159" t="s">
        <v>54</v>
      </c>
      <c r="AC64" s="160" t="s">
        <v>328</v>
      </c>
      <c r="AD64" s="160" t="s">
        <v>317</v>
      </c>
      <c r="AE64" s="142" t="s">
        <v>218</v>
      </c>
      <c r="AF64" s="142" t="s">
        <v>219</v>
      </c>
      <c r="AG64" s="142"/>
    </row>
    <row r="65" s="104" customFormat="1" ht="197" customHeight="1" spans="1:33">
      <c r="A65" s="134">
        <f>SUBTOTAL(103,$D$9:D65)</f>
        <v>37</v>
      </c>
      <c r="B65" s="135" t="s">
        <v>329</v>
      </c>
      <c r="C65" s="135">
        <v>2025</v>
      </c>
      <c r="D65" s="135" t="s">
        <v>330</v>
      </c>
      <c r="E65" s="135" t="s">
        <v>308</v>
      </c>
      <c r="F65" s="135" t="s">
        <v>309</v>
      </c>
      <c r="G65" s="135" t="s">
        <v>48</v>
      </c>
      <c r="H65" s="135" t="s">
        <v>331</v>
      </c>
      <c r="I65" s="135" t="s">
        <v>106</v>
      </c>
      <c r="J65" s="156" t="s">
        <v>332</v>
      </c>
      <c r="K65" s="161">
        <v>15.15</v>
      </c>
      <c r="L65" s="161">
        <v>1</v>
      </c>
      <c r="M65" s="161">
        <v>530</v>
      </c>
      <c r="N65" s="161">
        <v>2292</v>
      </c>
      <c r="O65" s="161">
        <v>1200</v>
      </c>
      <c r="P65" s="161">
        <v>1000</v>
      </c>
      <c r="Q65" s="161">
        <v>200</v>
      </c>
      <c r="R65" s="161"/>
      <c r="S65" s="161"/>
      <c r="T65" s="161"/>
      <c r="U65" s="161"/>
      <c r="V65" s="161"/>
      <c r="W65" s="161"/>
      <c r="X65" s="159" t="s">
        <v>314</v>
      </c>
      <c r="Y65" s="159" t="s">
        <v>315</v>
      </c>
      <c r="Z65" s="159" t="s">
        <v>314</v>
      </c>
      <c r="AA65" s="159" t="s">
        <v>315</v>
      </c>
      <c r="AB65" s="159" t="s">
        <v>54</v>
      </c>
      <c r="AC65" s="160" t="s">
        <v>333</v>
      </c>
      <c r="AD65" s="160" t="s">
        <v>317</v>
      </c>
      <c r="AE65" s="142" t="s">
        <v>218</v>
      </c>
      <c r="AF65" s="142" t="s">
        <v>219</v>
      </c>
      <c r="AG65" s="142"/>
    </row>
    <row r="66" s="104" customFormat="1" ht="173.1" customHeight="1" spans="1:33">
      <c r="A66" s="134">
        <f>SUBTOTAL(103,$D$9:D66)</f>
        <v>38</v>
      </c>
      <c r="B66" s="135" t="s">
        <v>334</v>
      </c>
      <c r="C66" s="135">
        <v>2025</v>
      </c>
      <c r="D66" s="135" t="s">
        <v>335</v>
      </c>
      <c r="E66" s="135" t="s">
        <v>308</v>
      </c>
      <c r="F66" s="135" t="s">
        <v>309</v>
      </c>
      <c r="G66" s="135" t="s">
        <v>48</v>
      </c>
      <c r="H66" s="135" t="s">
        <v>336</v>
      </c>
      <c r="I66" s="135" t="s">
        <v>106</v>
      </c>
      <c r="J66" s="156" t="s">
        <v>337</v>
      </c>
      <c r="K66" s="161">
        <v>11.503</v>
      </c>
      <c r="L66" s="161">
        <v>1</v>
      </c>
      <c r="M66" s="161">
        <v>236</v>
      </c>
      <c r="N66" s="161">
        <v>950</v>
      </c>
      <c r="O66" s="161">
        <v>1382.27</v>
      </c>
      <c r="P66" s="161">
        <v>1382.27</v>
      </c>
      <c r="Q66" s="161">
        <v>0</v>
      </c>
      <c r="R66" s="161"/>
      <c r="S66" s="161"/>
      <c r="T66" s="161"/>
      <c r="U66" s="161"/>
      <c r="V66" s="161"/>
      <c r="W66" s="161"/>
      <c r="X66" s="159" t="s">
        <v>314</v>
      </c>
      <c r="Y66" s="159" t="s">
        <v>315</v>
      </c>
      <c r="Z66" s="159" t="s">
        <v>314</v>
      </c>
      <c r="AA66" s="159" t="s">
        <v>315</v>
      </c>
      <c r="AB66" s="159" t="s">
        <v>54</v>
      </c>
      <c r="AC66" s="160" t="s">
        <v>338</v>
      </c>
      <c r="AD66" s="160" t="s">
        <v>339</v>
      </c>
      <c r="AE66" s="142" t="s">
        <v>218</v>
      </c>
      <c r="AF66" s="142" t="s">
        <v>219</v>
      </c>
      <c r="AG66" s="142"/>
    </row>
    <row r="67" s="104" customFormat="1" ht="132" customHeight="1" spans="1:33">
      <c r="A67" s="134">
        <f>SUBTOTAL(103,$D$9:D67)</f>
        <v>39</v>
      </c>
      <c r="B67" s="135" t="s">
        <v>340</v>
      </c>
      <c r="C67" s="138">
        <v>2025</v>
      </c>
      <c r="D67" s="135" t="s">
        <v>341</v>
      </c>
      <c r="E67" s="135" t="s">
        <v>308</v>
      </c>
      <c r="F67" s="135" t="s">
        <v>309</v>
      </c>
      <c r="G67" s="135" t="s">
        <v>48</v>
      </c>
      <c r="H67" s="135" t="s">
        <v>342</v>
      </c>
      <c r="I67" s="135" t="s">
        <v>70</v>
      </c>
      <c r="J67" s="156" t="s">
        <v>343</v>
      </c>
      <c r="K67" s="159">
        <v>3</v>
      </c>
      <c r="L67" s="159">
        <v>1</v>
      </c>
      <c r="M67" s="159">
        <v>320</v>
      </c>
      <c r="N67" s="159">
        <v>1589</v>
      </c>
      <c r="O67" s="159">
        <v>170</v>
      </c>
      <c r="P67" s="159">
        <v>170</v>
      </c>
      <c r="Q67" s="159">
        <v>0</v>
      </c>
      <c r="R67" s="159">
        <v>0</v>
      </c>
      <c r="S67" s="159">
        <v>0</v>
      </c>
      <c r="T67" s="159">
        <v>0</v>
      </c>
      <c r="U67" s="159"/>
      <c r="V67" s="159"/>
      <c r="W67" s="159"/>
      <c r="X67" s="159" t="s">
        <v>116</v>
      </c>
      <c r="Y67" s="159" t="s">
        <v>117</v>
      </c>
      <c r="Z67" s="159" t="s">
        <v>344</v>
      </c>
      <c r="AA67" s="159" t="s">
        <v>345</v>
      </c>
      <c r="AB67" s="159" t="s">
        <v>80</v>
      </c>
      <c r="AC67" s="160" t="s">
        <v>346</v>
      </c>
      <c r="AD67" s="160" t="s">
        <v>347</v>
      </c>
      <c r="AE67" s="143"/>
      <c r="AF67" s="143"/>
      <c r="AG67" s="143"/>
    </row>
    <row r="68" s="104" customFormat="1" ht="140" customHeight="1" spans="1:33">
      <c r="A68" s="134">
        <f>SUBTOTAL(103,$D$9:D68)</f>
        <v>40</v>
      </c>
      <c r="B68" s="135" t="s">
        <v>348</v>
      </c>
      <c r="C68" s="138">
        <v>2025</v>
      </c>
      <c r="D68" s="135" t="s">
        <v>349</v>
      </c>
      <c r="E68" s="135" t="s">
        <v>308</v>
      </c>
      <c r="F68" s="135" t="s">
        <v>309</v>
      </c>
      <c r="G68" s="135" t="s">
        <v>48</v>
      </c>
      <c r="H68" s="135" t="s">
        <v>350</v>
      </c>
      <c r="I68" s="135" t="s">
        <v>106</v>
      </c>
      <c r="J68" s="156" t="s">
        <v>351</v>
      </c>
      <c r="K68" s="159">
        <v>4.5</v>
      </c>
      <c r="L68" s="159">
        <v>1</v>
      </c>
      <c r="M68" s="159">
        <v>173</v>
      </c>
      <c r="N68" s="159">
        <v>751</v>
      </c>
      <c r="O68" s="159">
        <v>390</v>
      </c>
      <c r="P68" s="159">
        <v>390</v>
      </c>
      <c r="Q68" s="159">
        <v>0</v>
      </c>
      <c r="R68" s="159">
        <v>0</v>
      </c>
      <c r="S68" s="159">
        <v>0</v>
      </c>
      <c r="T68" s="159">
        <v>0</v>
      </c>
      <c r="U68" s="159"/>
      <c r="V68" s="159"/>
      <c r="W68" s="159"/>
      <c r="X68" s="159" t="s">
        <v>168</v>
      </c>
      <c r="Y68" s="159" t="s">
        <v>169</v>
      </c>
      <c r="Z68" s="159" t="s">
        <v>344</v>
      </c>
      <c r="AA68" s="159" t="s">
        <v>345</v>
      </c>
      <c r="AB68" s="159" t="s">
        <v>80</v>
      </c>
      <c r="AC68" s="160" t="s">
        <v>352</v>
      </c>
      <c r="AD68" s="160" t="s">
        <v>353</v>
      </c>
      <c r="AE68" s="143"/>
      <c r="AF68" s="143"/>
      <c r="AG68" s="143"/>
    </row>
    <row r="69" s="104" customFormat="1" ht="124" customHeight="1" spans="1:33">
      <c r="A69" s="134">
        <f>SUBTOTAL(103,$D$9:D69)</f>
        <v>41</v>
      </c>
      <c r="B69" s="135" t="s">
        <v>354</v>
      </c>
      <c r="C69" s="138">
        <v>2025</v>
      </c>
      <c r="D69" s="135" t="s">
        <v>355</v>
      </c>
      <c r="E69" s="135" t="s">
        <v>308</v>
      </c>
      <c r="F69" s="135" t="s">
        <v>309</v>
      </c>
      <c r="G69" s="135" t="s">
        <v>48</v>
      </c>
      <c r="H69" s="135" t="s">
        <v>274</v>
      </c>
      <c r="I69" s="135" t="s">
        <v>202</v>
      </c>
      <c r="J69" s="156" t="s">
        <v>356</v>
      </c>
      <c r="K69" s="159">
        <v>2.2</v>
      </c>
      <c r="L69" s="159">
        <v>1</v>
      </c>
      <c r="M69" s="159">
        <v>185</v>
      </c>
      <c r="N69" s="159">
        <v>720</v>
      </c>
      <c r="O69" s="159">
        <v>280</v>
      </c>
      <c r="P69" s="159">
        <v>280</v>
      </c>
      <c r="Q69" s="159">
        <v>0</v>
      </c>
      <c r="R69" s="159">
        <v>0</v>
      </c>
      <c r="S69" s="159">
        <v>0</v>
      </c>
      <c r="T69" s="159">
        <v>0</v>
      </c>
      <c r="U69" s="159"/>
      <c r="V69" s="159"/>
      <c r="W69" s="159"/>
      <c r="X69" s="159" t="s">
        <v>108</v>
      </c>
      <c r="Y69" s="159" t="s">
        <v>109</v>
      </c>
      <c r="Z69" s="159" t="s">
        <v>344</v>
      </c>
      <c r="AA69" s="159" t="s">
        <v>345</v>
      </c>
      <c r="AB69" s="159" t="s">
        <v>80</v>
      </c>
      <c r="AC69" s="160" t="s">
        <v>357</v>
      </c>
      <c r="AD69" s="160" t="s">
        <v>358</v>
      </c>
      <c r="AE69" s="143"/>
      <c r="AF69" s="143"/>
      <c r="AG69" s="143"/>
    </row>
    <row r="70" s="108" customFormat="1" ht="195" customHeight="1" spans="1:33">
      <c r="A70" s="138">
        <f>SUBTOTAL(103,$D$9:D70)</f>
        <v>42</v>
      </c>
      <c r="B70" s="135" t="s">
        <v>359</v>
      </c>
      <c r="C70" s="135">
        <v>2025</v>
      </c>
      <c r="D70" s="135" t="s">
        <v>360</v>
      </c>
      <c r="E70" s="135" t="s">
        <v>308</v>
      </c>
      <c r="F70" s="135" t="s">
        <v>309</v>
      </c>
      <c r="G70" s="135" t="s">
        <v>48</v>
      </c>
      <c r="H70" s="135" t="s">
        <v>193</v>
      </c>
      <c r="I70" s="135" t="s">
        <v>361</v>
      </c>
      <c r="J70" s="156" t="s">
        <v>362</v>
      </c>
      <c r="K70" s="162">
        <v>5.5</v>
      </c>
      <c r="L70" s="162">
        <v>1</v>
      </c>
      <c r="M70" s="162">
        <v>201</v>
      </c>
      <c r="N70" s="162">
        <v>631</v>
      </c>
      <c r="O70" s="162">
        <v>240</v>
      </c>
      <c r="P70" s="161">
        <v>240</v>
      </c>
      <c r="Q70" s="161"/>
      <c r="R70" s="161"/>
      <c r="S70" s="161"/>
      <c r="T70" s="161"/>
      <c r="U70" s="161"/>
      <c r="V70" s="161"/>
      <c r="W70" s="161"/>
      <c r="X70" s="159" t="s">
        <v>195</v>
      </c>
      <c r="Y70" s="159" t="s">
        <v>196</v>
      </c>
      <c r="Z70" s="159" t="s">
        <v>344</v>
      </c>
      <c r="AA70" s="159" t="s">
        <v>345</v>
      </c>
      <c r="AB70" s="159" t="s">
        <v>80</v>
      </c>
      <c r="AC70" s="160" t="s">
        <v>363</v>
      </c>
      <c r="AD70" s="160" t="s">
        <v>364</v>
      </c>
      <c r="AE70" s="142"/>
      <c r="AF70" s="142"/>
      <c r="AG70" s="142"/>
    </row>
    <row r="71" s="108" customFormat="1" ht="189.95" customHeight="1" spans="1:33">
      <c r="A71" s="138">
        <f>SUBTOTAL(103,$D$9:D71)</f>
        <v>43</v>
      </c>
      <c r="B71" s="135" t="s">
        <v>365</v>
      </c>
      <c r="C71" s="135">
        <v>2025</v>
      </c>
      <c r="D71" s="135" t="s">
        <v>366</v>
      </c>
      <c r="E71" s="135" t="s">
        <v>308</v>
      </c>
      <c r="F71" s="135" t="s">
        <v>309</v>
      </c>
      <c r="G71" s="135" t="s">
        <v>48</v>
      </c>
      <c r="H71" s="135" t="s">
        <v>367</v>
      </c>
      <c r="I71" s="135" t="s">
        <v>106</v>
      </c>
      <c r="J71" s="156" t="s">
        <v>368</v>
      </c>
      <c r="K71" s="161">
        <v>1</v>
      </c>
      <c r="L71" s="161">
        <v>1</v>
      </c>
      <c r="M71" s="161">
        <v>558</v>
      </c>
      <c r="N71" s="161">
        <v>1997</v>
      </c>
      <c r="O71" s="179">
        <v>390</v>
      </c>
      <c r="P71" s="179">
        <v>390</v>
      </c>
      <c r="Q71" s="161"/>
      <c r="R71" s="161"/>
      <c r="S71" s="161"/>
      <c r="T71" s="161"/>
      <c r="U71" s="161"/>
      <c r="V71" s="161"/>
      <c r="W71" s="161"/>
      <c r="X71" s="159" t="s">
        <v>99</v>
      </c>
      <c r="Y71" s="159" t="s">
        <v>100</v>
      </c>
      <c r="Z71" s="159" t="s">
        <v>344</v>
      </c>
      <c r="AA71" s="159" t="s">
        <v>345</v>
      </c>
      <c r="AB71" s="159" t="s">
        <v>80</v>
      </c>
      <c r="AC71" s="160" t="s">
        <v>369</v>
      </c>
      <c r="AD71" s="160" t="s">
        <v>370</v>
      </c>
      <c r="AE71" s="142" t="s">
        <v>218</v>
      </c>
      <c r="AF71" s="142" t="s">
        <v>219</v>
      </c>
      <c r="AG71" s="142"/>
    </row>
    <row r="72" s="104" customFormat="1" ht="137" customHeight="1" spans="1:33">
      <c r="A72" s="134">
        <f>SUBTOTAL(103,$D$9:D72)</f>
        <v>44</v>
      </c>
      <c r="B72" s="135" t="s">
        <v>371</v>
      </c>
      <c r="C72" s="138">
        <v>2025</v>
      </c>
      <c r="D72" s="135" t="s">
        <v>372</v>
      </c>
      <c r="E72" s="135" t="s">
        <v>308</v>
      </c>
      <c r="F72" s="135" t="s">
        <v>309</v>
      </c>
      <c r="G72" s="135" t="s">
        <v>48</v>
      </c>
      <c r="H72" s="135" t="s">
        <v>373</v>
      </c>
      <c r="I72" s="135" t="s">
        <v>123</v>
      </c>
      <c r="J72" s="156" t="s">
        <v>374</v>
      </c>
      <c r="K72" s="159">
        <v>3</v>
      </c>
      <c r="L72" s="159">
        <v>1</v>
      </c>
      <c r="M72" s="159">
        <v>437</v>
      </c>
      <c r="N72" s="159">
        <v>1835</v>
      </c>
      <c r="O72" s="159">
        <v>390</v>
      </c>
      <c r="P72" s="159">
        <v>390</v>
      </c>
      <c r="Q72" s="159">
        <v>0</v>
      </c>
      <c r="R72" s="159">
        <v>0</v>
      </c>
      <c r="S72" s="159">
        <v>0</v>
      </c>
      <c r="T72" s="159">
        <v>0</v>
      </c>
      <c r="U72" s="159"/>
      <c r="V72" s="159"/>
      <c r="W72" s="159"/>
      <c r="X72" s="159" t="s">
        <v>130</v>
      </c>
      <c r="Y72" s="159" t="s">
        <v>131</v>
      </c>
      <c r="Z72" s="159" t="s">
        <v>344</v>
      </c>
      <c r="AA72" s="159" t="s">
        <v>345</v>
      </c>
      <c r="AB72" s="159" t="s">
        <v>80</v>
      </c>
      <c r="AC72" s="160" t="s">
        <v>375</v>
      </c>
      <c r="AD72" s="160" t="s">
        <v>376</v>
      </c>
      <c r="AE72" s="143"/>
      <c r="AF72" s="143"/>
      <c r="AG72" s="143"/>
    </row>
    <row r="73" s="104" customFormat="1" ht="143" customHeight="1" spans="1:33">
      <c r="A73" s="134">
        <f>SUBTOTAL(103,$D$9:D73)</f>
        <v>45</v>
      </c>
      <c r="B73" s="135" t="s">
        <v>377</v>
      </c>
      <c r="C73" s="138">
        <v>2025</v>
      </c>
      <c r="D73" s="135" t="s">
        <v>378</v>
      </c>
      <c r="E73" s="135" t="s">
        <v>308</v>
      </c>
      <c r="F73" s="135" t="s">
        <v>309</v>
      </c>
      <c r="G73" s="135" t="s">
        <v>48</v>
      </c>
      <c r="H73" s="135" t="s">
        <v>379</v>
      </c>
      <c r="I73" s="135" t="s">
        <v>380</v>
      </c>
      <c r="J73" s="156" t="s">
        <v>381</v>
      </c>
      <c r="K73" s="138">
        <v>4</v>
      </c>
      <c r="L73" s="138">
        <v>1</v>
      </c>
      <c r="M73" s="159">
        <v>767</v>
      </c>
      <c r="N73" s="159">
        <v>2677</v>
      </c>
      <c r="O73" s="159">
        <v>600</v>
      </c>
      <c r="P73" s="159">
        <v>600</v>
      </c>
      <c r="Q73" s="159">
        <v>0</v>
      </c>
      <c r="R73" s="159">
        <v>0</v>
      </c>
      <c r="S73" s="159">
        <v>0</v>
      </c>
      <c r="T73" s="159">
        <v>0</v>
      </c>
      <c r="U73" s="159"/>
      <c r="V73" s="159"/>
      <c r="W73" s="159"/>
      <c r="X73" s="159" t="s">
        <v>314</v>
      </c>
      <c r="Y73" s="159" t="s">
        <v>315</v>
      </c>
      <c r="Z73" s="159" t="s">
        <v>314</v>
      </c>
      <c r="AA73" s="159" t="s">
        <v>315</v>
      </c>
      <c r="AB73" s="159" t="s">
        <v>54</v>
      </c>
      <c r="AC73" s="160" t="s">
        <v>382</v>
      </c>
      <c r="AD73" s="160" t="s">
        <v>383</v>
      </c>
      <c r="AE73" s="143"/>
      <c r="AF73" s="143"/>
      <c r="AG73" s="143"/>
    </row>
    <row r="74" s="104" customFormat="1" ht="121" customHeight="1" spans="1:33">
      <c r="A74" s="134">
        <f>SUBTOTAL(103,$D$9:D74)</f>
        <v>46</v>
      </c>
      <c r="B74" s="135" t="s">
        <v>384</v>
      </c>
      <c r="C74" s="138">
        <v>2025</v>
      </c>
      <c r="D74" s="135" t="s">
        <v>385</v>
      </c>
      <c r="E74" s="135" t="s">
        <v>308</v>
      </c>
      <c r="F74" s="135" t="s">
        <v>309</v>
      </c>
      <c r="G74" s="135" t="s">
        <v>48</v>
      </c>
      <c r="H74" s="135" t="s">
        <v>386</v>
      </c>
      <c r="I74" s="135" t="s">
        <v>380</v>
      </c>
      <c r="J74" s="156" t="s">
        <v>387</v>
      </c>
      <c r="K74" s="138">
        <v>4</v>
      </c>
      <c r="L74" s="138">
        <v>1</v>
      </c>
      <c r="M74" s="159">
        <v>667</v>
      </c>
      <c r="N74" s="159">
        <v>2402</v>
      </c>
      <c r="O74" s="159">
        <v>400</v>
      </c>
      <c r="P74" s="159">
        <v>400</v>
      </c>
      <c r="Q74" s="159">
        <v>0</v>
      </c>
      <c r="R74" s="159">
        <v>0</v>
      </c>
      <c r="S74" s="159">
        <v>0</v>
      </c>
      <c r="T74" s="159">
        <v>0</v>
      </c>
      <c r="U74" s="159"/>
      <c r="V74" s="159"/>
      <c r="W74" s="159"/>
      <c r="X74" s="159" t="s">
        <v>314</v>
      </c>
      <c r="Y74" s="159" t="s">
        <v>315</v>
      </c>
      <c r="Z74" s="159" t="s">
        <v>314</v>
      </c>
      <c r="AA74" s="159" t="s">
        <v>315</v>
      </c>
      <c r="AB74" s="159" t="s">
        <v>54</v>
      </c>
      <c r="AC74" s="160" t="s">
        <v>382</v>
      </c>
      <c r="AD74" s="160" t="s">
        <v>383</v>
      </c>
      <c r="AE74" s="143"/>
      <c r="AF74" s="143"/>
      <c r="AG74" s="143"/>
    </row>
    <row r="75" s="104" customFormat="1" ht="201" customHeight="1" spans="1:33">
      <c r="A75" s="134">
        <f>SUBTOTAL(103,$D$9:D75)</f>
        <v>47</v>
      </c>
      <c r="B75" s="135" t="s">
        <v>388</v>
      </c>
      <c r="C75" s="138">
        <v>2025</v>
      </c>
      <c r="D75" s="135" t="s">
        <v>389</v>
      </c>
      <c r="E75" s="135" t="s">
        <v>308</v>
      </c>
      <c r="F75" s="135" t="s">
        <v>309</v>
      </c>
      <c r="G75" s="135" t="s">
        <v>48</v>
      </c>
      <c r="H75" s="135" t="s">
        <v>390</v>
      </c>
      <c r="I75" s="135" t="s">
        <v>391</v>
      </c>
      <c r="J75" s="156" t="s">
        <v>392</v>
      </c>
      <c r="K75" s="138">
        <f>895+140+755</f>
        <v>1790</v>
      </c>
      <c r="L75" s="138">
        <v>1</v>
      </c>
      <c r="M75" s="159">
        <v>10000</v>
      </c>
      <c r="N75" s="159">
        <v>40000</v>
      </c>
      <c r="O75" s="159">
        <v>46165.43</v>
      </c>
      <c r="P75" s="159">
        <v>10000</v>
      </c>
      <c r="Q75" s="159"/>
      <c r="R75" s="159"/>
      <c r="S75" s="159">
        <v>0</v>
      </c>
      <c r="T75" s="159">
        <v>0</v>
      </c>
      <c r="U75" s="159">
        <f>O75-P75</f>
        <v>36165.43</v>
      </c>
      <c r="V75" s="159" t="s">
        <v>393</v>
      </c>
      <c r="W75" s="159"/>
      <c r="X75" s="159" t="s">
        <v>314</v>
      </c>
      <c r="Y75" s="159" t="s">
        <v>315</v>
      </c>
      <c r="Z75" s="159" t="s">
        <v>314</v>
      </c>
      <c r="AA75" s="159" t="s">
        <v>315</v>
      </c>
      <c r="AB75" s="159" t="s">
        <v>54</v>
      </c>
      <c r="AC75" s="160" t="s">
        <v>394</v>
      </c>
      <c r="AD75" s="160" t="s">
        <v>395</v>
      </c>
      <c r="AE75" s="143"/>
      <c r="AF75" s="143"/>
      <c r="AG75" s="143"/>
    </row>
    <row r="76" s="104" customFormat="1" ht="185" customHeight="1" spans="1:33">
      <c r="A76" s="134">
        <f>SUBTOTAL(103,$D$9:D76)</f>
        <v>48</v>
      </c>
      <c r="B76" s="135" t="s">
        <v>396</v>
      </c>
      <c r="C76" s="135">
        <v>2025</v>
      </c>
      <c r="D76" s="135" t="s">
        <v>397</v>
      </c>
      <c r="E76" s="135" t="s">
        <v>308</v>
      </c>
      <c r="F76" s="135" t="s">
        <v>309</v>
      </c>
      <c r="G76" s="135" t="s">
        <v>48</v>
      </c>
      <c r="H76" s="135" t="s">
        <v>301</v>
      </c>
      <c r="I76" s="135" t="s">
        <v>106</v>
      </c>
      <c r="J76" s="156" t="s">
        <v>398</v>
      </c>
      <c r="K76" s="161">
        <v>235.7</v>
      </c>
      <c r="L76" s="161">
        <v>1</v>
      </c>
      <c r="M76" s="161">
        <v>1608</v>
      </c>
      <c r="N76" s="161">
        <v>6523</v>
      </c>
      <c r="O76" s="161">
        <v>36508.25</v>
      </c>
      <c r="P76" s="161">
        <v>5000</v>
      </c>
      <c r="Q76" s="161"/>
      <c r="R76" s="161"/>
      <c r="S76" s="161"/>
      <c r="T76" s="161"/>
      <c r="U76" s="161">
        <f>O76-P76</f>
        <v>31508.25</v>
      </c>
      <c r="V76" s="159" t="s">
        <v>393</v>
      </c>
      <c r="W76" s="161"/>
      <c r="X76" s="159" t="s">
        <v>314</v>
      </c>
      <c r="Y76" s="159" t="s">
        <v>315</v>
      </c>
      <c r="Z76" s="159" t="s">
        <v>314</v>
      </c>
      <c r="AA76" s="159" t="s">
        <v>315</v>
      </c>
      <c r="AB76" s="159" t="s">
        <v>54</v>
      </c>
      <c r="AC76" s="160" t="s">
        <v>399</v>
      </c>
      <c r="AD76" s="160" t="s">
        <v>317</v>
      </c>
      <c r="AE76" s="142" t="s">
        <v>218</v>
      </c>
      <c r="AF76" s="142" t="s">
        <v>219</v>
      </c>
      <c r="AG76" s="142"/>
    </row>
    <row r="77" s="104" customFormat="1" ht="103" customHeight="1" spans="1:33">
      <c r="A77" s="134">
        <f>SUBTOTAL(103,$D$9:D77)</f>
        <v>49</v>
      </c>
      <c r="B77" s="135" t="s">
        <v>400</v>
      </c>
      <c r="C77" s="135">
        <v>2025</v>
      </c>
      <c r="D77" s="135" t="s">
        <v>401</v>
      </c>
      <c r="E77" s="135" t="s">
        <v>308</v>
      </c>
      <c r="F77" s="135" t="s">
        <v>309</v>
      </c>
      <c r="G77" s="135" t="s">
        <v>48</v>
      </c>
      <c r="H77" s="135" t="s">
        <v>402</v>
      </c>
      <c r="I77" s="135" t="s">
        <v>61</v>
      </c>
      <c r="J77" s="141" t="s">
        <v>403</v>
      </c>
      <c r="K77" s="161">
        <v>7</v>
      </c>
      <c r="L77" s="161">
        <v>1</v>
      </c>
      <c r="M77" s="161">
        <v>85</v>
      </c>
      <c r="N77" s="159">
        <v>351</v>
      </c>
      <c r="O77" s="159">
        <v>60</v>
      </c>
      <c r="P77" s="180">
        <v>60</v>
      </c>
      <c r="Q77" s="180"/>
      <c r="R77" s="180"/>
      <c r="S77" s="180"/>
      <c r="T77" s="180"/>
      <c r="U77" s="180"/>
      <c r="V77" s="180"/>
      <c r="W77" s="180"/>
      <c r="X77" s="159" t="s">
        <v>168</v>
      </c>
      <c r="Y77" s="159" t="s">
        <v>169</v>
      </c>
      <c r="Z77" s="159" t="s">
        <v>52</v>
      </c>
      <c r="AA77" s="159" t="s">
        <v>53</v>
      </c>
      <c r="AB77" s="159" t="s">
        <v>54</v>
      </c>
      <c r="AC77" s="160" t="s">
        <v>404</v>
      </c>
      <c r="AD77" s="160" t="s">
        <v>405</v>
      </c>
      <c r="AE77" s="143"/>
      <c r="AF77" s="143"/>
      <c r="AG77" s="143"/>
    </row>
    <row r="78" s="104" customFormat="1" ht="36" customHeight="1" spans="1:33">
      <c r="A78" s="132" t="s">
        <v>44</v>
      </c>
      <c r="B78" s="140" t="s">
        <v>406</v>
      </c>
      <c r="C78" s="140"/>
      <c r="D78" s="140"/>
      <c r="E78" s="140"/>
      <c r="F78" s="140"/>
      <c r="G78" s="140"/>
      <c r="H78" s="140"/>
      <c r="I78" s="140"/>
      <c r="J78" s="140"/>
      <c r="K78" s="158"/>
      <c r="L78" s="158"/>
      <c r="M78" s="158"/>
      <c r="N78" s="158"/>
      <c r="O78" s="158"/>
      <c r="P78" s="158"/>
      <c r="Q78" s="158"/>
      <c r="R78" s="158"/>
      <c r="S78" s="158"/>
      <c r="T78" s="158"/>
      <c r="U78" s="158"/>
      <c r="V78" s="158"/>
      <c r="W78" s="158"/>
      <c r="X78" s="161"/>
      <c r="Y78" s="161"/>
      <c r="Z78" s="161"/>
      <c r="AA78" s="161"/>
      <c r="AB78" s="161"/>
      <c r="AC78" s="143"/>
      <c r="AD78" s="143"/>
      <c r="AE78" s="143"/>
      <c r="AF78" s="143"/>
      <c r="AG78" s="143"/>
    </row>
    <row r="79" s="104" customFormat="1" ht="36" customHeight="1" spans="1:33">
      <c r="A79" s="132" t="s">
        <v>44</v>
      </c>
      <c r="B79" s="140" t="s">
        <v>407</v>
      </c>
      <c r="C79" s="140"/>
      <c r="D79" s="140"/>
      <c r="E79" s="140"/>
      <c r="F79" s="140"/>
      <c r="G79" s="140"/>
      <c r="H79" s="140"/>
      <c r="I79" s="140"/>
      <c r="J79" s="140"/>
      <c r="K79" s="158">
        <f t="shared" ref="K79:Q79" si="29">SUM(K80:K80)</f>
        <v>1</v>
      </c>
      <c r="L79" s="158">
        <f t="shared" si="29"/>
        <v>1</v>
      </c>
      <c r="M79" s="158">
        <f t="shared" si="29"/>
        <v>106</v>
      </c>
      <c r="N79" s="158">
        <f t="shared" si="29"/>
        <v>499</v>
      </c>
      <c r="O79" s="158">
        <f t="shared" si="29"/>
        <v>200</v>
      </c>
      <c r="P79" s="158">
        <f t="shared" si="29"/>
        <v>200</v>
      </c>
      <c r="Q79" s="158">
        <f t="shared" si="29"/>
        <v>0</v>
      </c>
      <c r="R79" s="158">
        <f t="shared" ref="R79:W79" si="30">SUM(R80:R80)</f>
        <v>0</v>
      </c>
      <c r="S79" s="158">
        <f t="shared" si="30"/>
        <v>0</v>
      </c>
      <c r="T79" s="158">
        <f t="shared" si="30"/>
        <v>0</v>
      </c>
      <c r="U79" s="158">
        <f t="shared" si="30"/>
        <v>0</v>
      </c>
      <c r="V79" s="158">
        <f t="shared" si="30"/>
        <v>0</v>
      </c>
      <c r="W79" s="158">
        <f t="shared" si="30"/>
        <v>0</v>
      </c>
      <c r="X79" s="161"/>
      <c r="Y79" s="161"/>
      <c r="Z79" s="161"/>
      <c r="AA79" s="161"/>
      <c r="AB79" s="161"/>
      <c r="AC79" s="143"/>
      <c r="AD79" s="143"/>
      <c r="AE79" s="143"/>
      <c r="AF79" s="143"/>
      <c r="AG79" s="143"/>
    </row>
    <row r="80" s="104" customFormat="1" ht="226" customHeight="1" spans="1:33">
      <c r="A80" s="134">
        <f>SUBTOTAL(103,$D$9:D80)</f>
        <v>50</v>
      </c>
      <c r="B80" s="135" t="s">
        <v>408</v>
      </c>
      <c r="C80" s="138">
        <v>2025</v>
      </c>
      <c r="D80" s="135" t="s">
        <v>409</v>
      </c>
      <c r="E80" s="135" t="s">
        <v>308</v>
      </c>
      <c r="F80" s="135" t="s">
        <v>407</v>
      </c>
      <c r="G80" s="135" t="s">
        <v>48</v>
      </c>
      <c r="H80" s="135" t="s">
        <v>410</v>
      </c>
      <c r="I80" s="135" t="s">
        <v>123</v>
      </c>
      <c r="J80" s="156" t="s">
        <v>411</v>
      </c>
      <c r="K80" s="159">
        <v>1</v>
      </c>
      <c r="L80" s="159">
        <v>1</v>
      </c>
      <c r="M80" s="159">
        <v>106</v>
      </c>
      <c r="N80" s="159">
        <v>499</v>
      </c>
      <c r="O80" s="159">
        <v>200</v>
      </c>
      <c r="P80" s="159">
        <v>200</v>
      </c>
      <c r="Q80" s="159">
        <v>0</v>
      </c>
      <c r="R80" s="159">
        <v>0</v>
      </c>
      <c r="S80" s="159">
        <v>0</v>
      </c>
      <c r="T80" s="159">
        <v>0</v>
      </c>
      <c r="U80" s="159"/>
      <c r="V80" s="159"/>
      <c r="W80" s="159"/>
      <c r="X80" s="159" t="s">
        <v>268</v>
      </c>
      <c r="Y80" s="159" t="s">
        <v>269</v>
      </c>
      <c r="Z80" s="159" t="s">
        <v>52</v>
      </c>
      <c r="AA80" s="159" t="s">
        <v>53</v>
      </c>
      <c r="AB80" s="159" t="s">
        <v>54</v>
      </c>
      <c r="AC80" s="160" t="s">
        <v>412</v>
      </c>
      <c r="AD80" s="160" t="s">
        <v>413</v>
      </c>
      <c r="AE80" s="143"/>
      <c r="AF80" s="143"/>
      <c r="AG80" s="143"/>
    </row>
    <row r="81" s="107" customFormat="1" ht="36" customHeight="1" spans="1:33">
      <c r="A81" s="130" t="s">
        <v>42</v>
      </c>
      <c r="B81" s="139" t="s">
        <v>414</v>
      </c>
      <c r="C81" s="139"/>
      <c r="D81" s="139"/>
      <c r="E81" s="139"/>
      <c r="F81" s="139"/>
      <c r="G81" s="139"/>
      <c r="H81" s="139"/>
      <c r="I81" s="139"/>
      <c r="J81" s="139"/>
      <c r="K81" s="165">
        <f t="shared" ref="K81:Q81" si="31">K82+K83+K84+K85</f>
        <v>0</v>
      </c>
      <c r="L81" s="165">
        <f t="shared" si="31"/>
        <v>0</v>
      </c>
      <c r="M81" s="165">
        <f t="shared" si="31"/>
        <v>0</v>
      </c>
      <c r="N81" s="165">
        <f t="shared" si="31"/>
        <v>0</v>
      </c>
      <c r="O81" s="165">
        <f t="shared" si="31"/>
        <v>0</v>
      </c>
      <c r="P81" s="165">
        <f t="shared" si="31"/>
        <v>0</v>
      </c>
      <c r="Q81" s="165">
        <f t="shared" si="31"/>
        <v>0</v>
      </c>
      <c r="R81" s="165">
        <f t="shared" ref="R81:W81" si="32">R82+R83+R84+R85</f>
        <v>0</v>
      </c>
      <c r="S81" s="165">
        <f t="shared" si="32"/>
        <v>0</v>
      </c>
      <c r="T81" s="165">
        <f t="shared" si="32"/>
        <v>0</v>
      </c>
      <c r="U81" s="165">
        <f t="shared" si="32"/>
        <v>0</v>
      </c>
      <c r="V81" s="165">
        <f t="shared" si="32"/>
        <v>0</v>
      </c>
      <c r="W81" s="165">
        <f t="shared" si="32"/>
        <v>0</v>
      </c>
      <c r="X81" s="169"/>
      <c r="Y81" s="169"/>
      <c r="Z81" s="169"/>
      <c r="AA81" s="169"/>
      <c r="AB81" s="169"/>
      <c r="AC81" s="178"/>
      <c r="AD81" s="178"/>
      <c r="AE81" s="178"/>
      <c r="AF81" s="178"/>
      <c r="AG81" s="178"/>
    </row>
    <row r="82" s="104" customFormat="1" ht="36" customHeight="1" spans="1:33">
      <c r="A82" s="132" t="s">
        <v>44</v>
      </c>
      <c r="B82" s="140" t="s">
        <v>415</v>
      </c>
      <c r="C82" s="140"/>
      <c r="D82" s="140"/>
      <c r="E82" s="140"/>
      <c r="F82" s="140"/>
      <c r="G82" s="140"/>
      <c r="H82" s="140"/>
      <c r="I82" s="140"/>
      <c r="J82" s="140"/>
      <c r="K82" s="158"/>
      <c r="L82" s="158"/>
      <c r="M82" s="158"/>
      <c r="N82" s="158"/>
      <c r="O82" s="158"/>
      <c r="P82" s="158"/>
      <c r="Q82" s="158"/>
      <c r="R82" s="158"/>
      <c r="S82" s="158"/>
      <c r="T82" s="158"/>
      <c r="U82" s="158"/>
      <c r="V82" s="158"/>
      <c r="W82" s="158"/>
      <c r="X82" s="161"/>
      <c r="Y82" s="161"/>
      <c r="Z82" s="161"/>
      <c r="AA82" s="161"/>
      <c r="AB82" s="161"/>
      <c r="AC82" s="143"/>
      <c r="AD82" s="143"/>
      <c r="AE82" s="143"/>
      <c r="AF82" s="143"/>
      <c r="AG82" s="143"/>
    </row>
    <row r="83" s="104" customFormat="1" ht="36" customHeight="1" spans="1:33">
      <c r="A83" s="132" t="s">
        <v>44</v>
      </c>
      <c r="B83" s="140" t="s">
        <v>416</v>
      </c>
      <c r="C83" s="140"/>
      <c r="D83" s="140"/>
      <c r="E83" s="140"/>
      <c r="F83" s="140"/>
      <c r="G83" s="140"/>
      <c r="H83" s="140"/>
      <c r="I83" s="140"/>
      <c r="J83" s="140"/>
      <c r="K83" s="158"/>
      <c r="L83" s="158"/>
      <c r="M83" s="158"/>
      <c r="N83" s="158"/>
      <c r="O83" s="158"/>
      <c r="P83" s="158"/>
      <c r="Q83" s="158"/>
      <c r="R83" s="158"/>
      <c r="S83" s="158"/>
      <c r="T83" s="158"/>
      <c r="U83" s="158"/>
      <c r="V83" s="158"/>
      <c r="W83" s="158"/>
      <c r="X83" s="161"/>
      <c r="Y83" s="161"/>
      <c r="Z83" s="161"/>
      <c r="AA83" s="161"/>
      <c r="AB83" s="161"/>
      <c r="AC83" s="143"/>
      <c r="AD83" s="143"/>
      <c r="AE83" s="143"/>
      <c r="AF83" s="143"/>
      <c r="AG83" s="143"/>
    </row>
    <row r="84" s="104" customFormat="1" ht="36" customHeight="1" spans="1:33">
      <c r="A84" s="132" t="s">
        <v>44</v>
      </c>
      <c r="B84" s="140" t="s">
        <v>417</v>
      </c>
      <c r="C84" s="140"/>
      <c r="D84" s="140"/>
      <c r="E84" s="140"/>
      <c r="F84" s="140"/>
      <c r="G84" s="140"/>
      <c r="H84" s="140"/>
      <c r="I84" s="140"/>
      <c r="J84" s="140"/>
      <c r="K84" s="158"/>
      <c r="L84" s="158"/>
      <c r="M84" s="158"/>
      <c r="N84" s="158"/>
      <c r="O84" s="158"/>
      <c r="P84" s="158"/>
      <c r="Q84" s="158"/>
      <c r="R84" s="158"/>
      <c r="S84" s="158"/>
      <c r="T84" s="158"/>
      <c r="U84" s="158"/>
      <c r="V84" s="158"/>
      <c r="W84" s="158"/>
      <c r="X84" s="161"/>
      <c r="Y84" s="161"/>
      <c r="Z84" s="161"/>
      <c r="AA84" s="161"/>
      <c r="AB84" s="161"/>
      <c r="AC84" s="143"/>
      <c r="AD84" s="143"/>
      <c r="AE84" s="143"/>
      <c r="AF84" s="143"/>
      <c r="AG84" s="143"/>
    </row>
    <row r="85" s="104" customFormat="1" ht="36" customHeight="1" spans="1:33">
      <c r="A85" s="132" t="s">
        <v>44</v>
      </c>
      <c r="B85" s="140" t="s">
        <v>418</v>
      </c>
      <c r="C85" s="140"/>
      <c r="D85" s="140"/>
      <c r="E85" s="140"/>
      <c r="F85" s="140"/>
      <c r="G85" s="140"/>
      <c r="H85" s="140"/>
      <c r="I85" s="140"/>
      <c r="J85" s="140"/>
      <c r="K85" s="158"/>
      <c r="L85" s="158"/>
      <c r="M85" s="158"/>
      <c r="N85" s="158"/>
      <c r="O85" s="158"/>
      <c r="P85" s="158"/>
      <c r="Q85" s="158"/>
      <c r="R85" s="158"/>
      <c r="S85" s="158"/>
      <c r="T85" s="158"/>
      <c r="U85" s="158"/>
      <c r="V85" s="158"/>
      <c r="W85" s="158"/>
      <c r="X85" s="161"/>
      <c r="Y85" s="161"/>
      <c r="Z85" s="161"/>
      <c r="AA85" s="161"/>
      <c r="AB85" s="161"/>
      <c r="AC85" s="143"/>
      <c r="AD85" s="143"/>
      <c r="AE85" s="143"/>
      <c r="AF85" s="143"/>
      <c r="AG85" s="143"/>
    </row>
    <row r="86" s="107" customFormat="1" ht="36" customHeight="1" spans="1:33">
      <c r="A86" s="130" t="s">
        <v>42</v>
      </c>
      <c r="B86" s="139" t="s">
        <v>419</v>
      </c>
      <c r="C86" s="139"/>
      <c r="D86" s="139"/>
      <c r="E86" s="139"/>
      <c r="F86" s="139"/>
      <c r="G86" s="139"/>
      <c r="H86" s="139"/>
      <c r="I86" s="139"/>
      <c r="J86" s="139"/>
      <c r="K86" s="165">
        <f t="shared" ref="K86:Q86" si="33">K87+K89+K90+K91+K92</f>
        <v>7000</v>
      </c>
      <c r="L86" s="165">
        <f t="shared" si="33"/>
        <v>1</v>
      </c>
      <c r="M86" s="165">
        <f t="shared" si="33"/>
        <v>7000</v>
      </c>
      <c r="N86" s="165">
        <f t="shared" si="33"/>
        <v>24266</v>
      </c>
      <c r="O86" s="165">
        <f t="shared" si="33"/>
        <v>1130</v>
      </c>
      <c r="P86" s="165">
        <f t="shared" si="33"/>
        <v>1130</v>
      </c>
      <c r="Q86" s="165">
        <f t="shared" si="33"/>
        <v>0</v>
      </c>
      <c r="R86" s="165">
        <f t="shared" ref="R86:W86" si="34">R87+R89+R90+R91+R92</f>
        <v>0</v>
      </c>
      <c r="S86" s="165">
        <f t="shared" si="34"/>
        <v>0</v>
      </c>
      <c r="T86" s="165">
        <f t="shared" si="34"/>
        <v>0</v>
      </c>
      <c r="U86" s="165">
        <f t="shared" si="34"/>
        <v>0</v>
      </c>
      <c r="V86" s="165">
        <f t="shared" si="34"/>
        <v>0</v>
      </c>
      <c r="W86" s="165">
        <f t="shared" si="34"/>
        <v>0</v>
      </c>
      <c r="X86" s="169"/>
      <c r="Y86" s="169"/>
      <c r="Z86" s="169"/>
      <c r="AA86" s="169"/>
      <c r="AB86" s="169"/>
      <c r="AC86" s="178"/>
      <c r="AD86" s="178"/>
      <c r="AE86" s="178"/>
      <c r="AF86" s="178"/>
      <c r="AG86" s="178"/>
    </row>
    <row r="87" s="104" customFormat="1" ht="36" customHeight="1" spans="1:33">
      <c r="A87" s="132" t="s">
        <v>44</v>
      </c>
      <c r="B87" s="140" t="s">
        <v>420</v>
      </c>
      <c r="C87" s="140"/>
      <c r="D87" s="140"/>
      <c r="E87" s="140"/>
      <c r="F87" s="140"/>
      <c r="G87" s="140"/>
      <c r="H87" s="140"/>
      <c r="I87" s="140"/>
      <c r="J87" s="140"/>
      <c r="K87" s="158">
        <f t="shared" ref="K87:Q87" si="35">SUM(K88)</f>
        <v>7000</v>
      </c>
      <c r="L87" s="158">
        <f t="shared" si="35"/>
        <v>1</v>
      </c>
      <c r="M87" s="158">
        <f t="shared" si="35"/>
        <v>7000</v>
      </c>
      <c r="N87" s="158">
        <f t="shared" si="35"/>
        <v>24266</v>
      </c>
      <c r="O87" s="158">
        <f t="shared" si="35"/>
        <v>1130</v>
      </c>
      <c r="P87" s="158">
        <f t="shared" si="35"/>
        <v>1130</v>
      </c>
      <c r="Q87" s="158">
        <f t="shared" si="35"/>
        <v>0</v>
      </c>
      <c r="R87" s="158">
        <f t="shared" ref="R87:W87" si="36">SUM(R88)</f>
        <v>0</v>
      </c>
      <c r="S87" s="158">
        <f t="shared" si="36"/>
        <v>0</v>
      </c>
      <c r="T87" s="158">
        <f t="shared" si="36"/>
        <v>0</v>
      </c>
      <c r="U87" s="158">
        <f t="shared" si="36"/>
        <v>0</v>
      </c>
      <c r="V87" s="158">
        <f t="shared" si="36"/>
        <v>0</v>
      </c>
      <c r="W87" s="158">
        <f t="shared" si="36"/>
        <v>0</v>
      </c>
      <c r="X87" s="161"/>
      <c r="Y87" s="161"/>
      <c r="Z87" s="161"/>
      <c r="AA87" s="161"/>
      <c r="AB87" s="161"/>
      <c r="AC87" s="143"/>
      <c r="AD87" s="143"/>
      <c r="AE87" s="143"/>
      <c r="AF87" s="143"/>
      <c r="AG87" s="143"/>
    </row>
    <row r="88" s="104" customFormat="1" ht="114" customHeight="1" spans="1:33">
      <c r="A88" s="134">
        <f>SUBTOTAL(103,$D$9:D88)</f>
        <v>51</v>
      </c>
      <c r="B88" s="135" t="s">
        <v>421</v>
      </c>
      <c r="C88" s="138">
        <v>2025</v>
      </c>
      <c r="D88" s="135" t="s">
        <v>422</v>
      </c>
      <c r="E88" s="135" t="s">
        <v>419</v>
      </c>
      <c r="F88" s="135" t="s">
        <v>420</v>
      </c>
      <c r="G88" s="135" t="s">
        <v>48</v>
      </c>
      <c r="H88" s="135" t="s">
        <v>222</v>
      </c>
      <c r="I88" s="135" t="s">
        <v>61</v>
      </c>
      <c r="J88" s="156" t="s">
        <v>423</v>
      </c>
      <c r="K88" s="159">
        <v>7000</v>
      </c>
      <c r="L88" s="159">
        <v>1</v>
      </c>
      <c r="M88" s="159">
        <v>7000</v>
      </c>
      <c r="N88" s="159">
        <v>24266</v>
      </c>
      <c r="O88" s="159">
        <v>1130</v>
      </c>
      <c r="P88" s="159">
        <v>1130</v>
      </c>
      <c r="Q88" s="159">
        <v>0</v>
      </c>
      <c r="R88" s="159">
        <v>0</v>
      </c>
      <c r="S88" s="159">
        <v>0</v>
      </c>
      <c r="T88" s="159">
        <v>0</v>
      </c>
      <c r="U88" s="159"/>
      <c r="V88" s="159"/>
      <c r="W88" s="159"/>
      <c r="X88" s="159" t="s">
        <v>424</v>
      </c>
      <c r="Y88" s="159" t="s">
        <v>425</v>
      </c>
      <c r="Z88" s="159" t="s">
        <v>424</v>
      </c>
      <c r="AA88" s="159" t="s">
        <v>425</v>
      </c>
      <c r="AB88" s="159" t="s">
        <v>80</v>
      </c>
      <c r="AC88" s="160" t="s">
        <v>426</v>
      </c>
      <c r="AD88" s="160" t="s">
        <v>427</v>
      </c>
      <c r="AE88" s="143"/>
      <c r="AF88" s="143"/>
      <c r="AG88" s="143"/>
    </row>
    <row r="89" s="104" customFormat="1" ht="36" customHeight="1" spans="1:33">
      <c r="A89" s="132" t="s">
        <v>44</v>
      </c>
      <c r="B89" s="140" t="s">
        <v>428</v>
      </c>
      <c r="C89" s="140"/>
      <c r="D89" s="140"/>
      <c r="E89" s="140"/>
      <c r="F89" s="140"/>
      <c r="G89" s="140"/>
      <c r="H89" s="140"/>
      <c r="I89" s="140"/>
      <c r="J89" s="140"/>
      <c r="K89" s="158"/>
      <c r="L89" s="158"/>
      <c r="M89" s="158"/>
      <c r="N89" s="158"/>
      <c r="O89" s="158"/>
      <c r="P89" s="158"/>
      <c r="Q89" s="158"/>
      <c r="R89" s="158"/>
      <c r="S89" s="158"/>
      <c r="T89" s="158"/>
      <c r="U89" s="158"/>
      <c r="V89" s="158"/>
      <c r="W89" s="158"/>
      <c r="X89" s="161"/>
      <c r="Y89" s="161"/>
      <c r="Z89" s="161"/>
      <c r="AA89" s="161"/>
      <c r="AB89" s="161"/>
      <c r="AC89" s="143"/>
      <c r="AD89" s="143"/>
      <c r="AE89" s="143"/>
      <c r="AF89" s="143"/>
      <c r="AG89" s="143"/>
    </row>
    <row r="90" s="104" customFormat="1" ht="36" customHeight="1" spans="1:33">
      <c r="A90" s="132" t="s">
        <v>44</v>
      </c>
      <c r="B90" s="140" t="s">
        <v>429</v>
      </c>
      <c r="C90" s="140"/>
      <c r="D90" s="140"/>
      <c r="E90" s="140"/>
      <c r="F90" s="140"/>
      <c r="G90" s="140"/>
      <c r="H90" s="140"/>
      <c r="I90" s="140"/>
      <c r="J90" s="140"/>
      <c r="K90" s="158"/>
      <c r="L90" s="158"/>
      <c r="M90" s="158"/>
      <c r="N90" s="158"/>
      <c r="O90" s="158"/>
      <c r="P90" s="158"/>
      <c r="Q90" s="158"/>
      <c r="R90" s="158"/>
      <c r="S90" s="158"/>
      <c r="T90" s="158"/>
      <c r="U90" s="158"/>
      <c r="V90" s="158"/>
      <c r="W90" s="158"/>
      <c r="X90" s="161"/>
      <c r="Y90" s="161"/>
      <c r="Z90" s="161"/>
      <c r="AA90" s="161"/>
      <c r="AB90" s="161"/>
      <c r="AC90" s="143"/>
      <c r="AD90" s="143"/>
      <c r="AE90" s="143"/>
      <c r="AF90" s="143"/>
      <c r="AG90" s="143"/>
    </row>
    <row r="91" s="104" customFormat="1" ht="36" customHeight="1" spans="1:33">
      <c r="A91" s="132" t="s">
        <v>44</v>
      </c>
      <c r="B91" s="140" t="s">
        <v>430</v>
      </c>
      <c r="C91" s="140"/>
      <c r="D91" s="140"/>
      <c r="E91" s="140"/>
      <c r="F91" s="140"/>
      <c r="G91" s="140"/>
      <c r="H91" s="140"/>
      <c r="I91" s="140"/>
      <c r="J91" s="140"/>
      <c r="K91" s="158"/>
      <c r="L91" s="158"/>
      <c r="M91" s="158"/>
      <c r="N91" s="158"/>
      <c r="O91" s="158"/>
      <c r="P91" s="158"/>
      <c r="Q91" s="158"/>
      <c r="R91" s="158"/>
      <c r="S91" s="158"/>
      <c r="T91" s="158"/>
      <c r="U91" s="158"/>
      <c r="V91" s="158"/>
      <c r="W91" s="158"/>
      <c r="X91" s="161"/>
      <c r="Y91" s="161"/>
      <c r="Z91" s="161"/>
      <c r="AA91" s="161"/>
      <c r="AB91" s="161"/>
      <c r="AC91" s="143"/>
      <c r="AD91" s="143"/>
      <c r="AE91" s="143"/>
      <c r="AF91" s="143"/>
      <c r="AG91" s="143"/>
    </row>
    <row r="92" s="104" customFormat="1" ht="36" customHeight="1" spans="1:33">
      <c r="A92" s="132" t="s">
        <v>44</v>
      </c>
      <c r="B92" s="140" t="s">
        <v>431</v>
      </c>
      <c r="C92" s="140"/>
      <c r="D92" s="140"/>
      <c r="E92" s="140"/>
      <c r="F92" s="140"/>
      <c r="G92" s="140"/>
      <c r="H92" s="140"/>
      <c r="I92" s="140"/>
      <c r="J92" s="140"/>
      <c r="K92" s="158"/>
      <c r="L92" s="158"/>
      <c r="M92" s="158"/>
      <c r="N92" s="158"/>
      <c r="O92" s="158"/>
      <c r="P92" s="158"/>
      <c r="Q92" s="158"/>
      <c r="R92" s="158"/>
      <c r="S92" s="158"/>
      <c r="T92" s="158"/>
      <c r="U92" s="158"/>
      <c r="V92" s="158"/>
      <c r="W92" s="158"/>
      <c r="X92" s="161"/>
      <c r="Y92" s="161"/>
      <c r="Z92" s="161"/>
      <c r="AA92" s="161"/>
      <c r="AB92" s="161"/>
      <c r="AC92" s="143"/>
      <c r="AD92" s="143"/>
      <c r="AE92" s="143"/>
      <c r="AF92" s="143"/>
      <c r="AG92" s="143"/>
    </row>
    <row r="93" s="109" customFormat="1" ht="36" customHeight="1" spans="1:33">
      <c r="A93" s="128" t="s">
        <v>40</v>
      </c>
      <c r="B93" s="129" t="s">
        <v>432</v>
      </c>
      <c r="C93" s="129"/>
      <c r="D93" s="129"/>
      <c r="E93" s="129"/>
      <c r="F93" s="129"/>
      <c r="G93" s="129"/>
      <c r="H93" s="129"/>
      <c r="I93" s="129"/>
      <c r="J93" s="129"/>
      <c r="K93" s="181">
        <f t="shared" ref="K93:Q93" si="37">K94+K97+K101+K104+K108</f>
        <v>1000</v>
      </c>
      <c r="L93" s="181">
        <f t="shared" si="37"/>
        <v>1</v>
      </c>
      <c r="M93" s="181">
        <f t="shared" si="37"/>
        <v>1000</v>
      </c>
      <c r="N93" s="181">
        <f t="shared" si="37"/>
        <v>1000</v>
      </c>
      <c r="O93" s="181">
        <f t="shared" si="37"/>
        <v>1200</v>
      </c>
      <c r="P93" s="181">
        <f t="shared" si="37"/>
        <v>0</v>
      </c>
      <c r="Q93" s="181">
        <f t="shared" si="37"/>
        <v>1200</v>
      </c>
      <c r="R93" s="181">
        <f t="shared" ref="R93:W93" si="38">R94+R97+R101+R104+R108</f>
        <v>0</v>
      </c>
      <c r="S93" s="181">
        <f t="shared" si="38"/>
        <v>0</v>
      </c>
      <c r="T93" s="181">
        <f t="shared" si="38"/>
        <v>0</v>
      </c>
      <c r="U93" s="181">
        <f t="shared" si="38"/>
        <v>0</v>
      </c>
      <c r="V93" s="181">
        <f t="shared" si="38"/>
        <v>0</v>
      </c>
      <c r="W93" s="181">
        <f t="shared" si="38"/>
        <v>0</v>
      </c>
      <c r="X93" s="183"/>
      <c r="Y93" s="183"/>
      <c r="Z93" s="183"/>
      <c r="AA93" s="183"/>
      <c r="AB93" s="183"/>
      <c r="AC93" s="184"/>
      <c r="AD93" s="184"/>
      <c r="AE93" s="184"/>
      <c r="AF93" s="184"/>
      <c r="AG93" s="184"/>
    </row>
    <row r="94" s="107" customFormat="1" ht="36" customHeight="1" spans="1:33">
      <c r="A94" s="130" t="s">
        <v>42</v>
      </c>
      <c r="B94" s="139" t="s">
        <v>433</v>
      </c>
      <c r="C94" s="139"/>
      <c r="D94" s="139"/>
      <c r="E94" s="139"/>
      <c r="F94" s="139"/>
      <c r="G94" s="139"/>
      <c r="H94" s="139"/>
      <c r="I94" s="139"/>
      <c r="J94" s="139"/>
      <c r="K94" s="165">
        <f t="shared" ref="K94:Q94" si="39">K95+K96</f>
        <v>0</v>
      </c>
      <c r="L94" s="165">
        <f t="shared" si="39"/>
        <v>0</v>
      </c>
      <c r="M94" s="165">
        <f t="shared" si="39"/>
        <v>0</v>
      </c>
      <c r="N94" s="165">
        <f t="shared" si="39"/>
        <v>0</v>
      </c>
      <c r="O94" s="165">
        <f t="shared" si="39"/>
        <v>0</v>
      </c>
      <c r="P94" s="165">
        <f t="shared" si="39"/>
        <v>0</v>
      </c>
      <c r="Q94" s="165">
        <f t="shared" si="39"/>
        <v>0</v>
      </c>
      <c r="R94" s="165">
        <f t="shared" ref="R94:W94" si="40">R95+R96</f>
        <v>0</v>
      </c>
      <c r="S94" s="165">
        <f t="shared" si="40"/>
        <v>0</v>
      </c>
      <c r="T94" s="165">
        <f t="shared" si="40"/>
        <v>0</v>
      </c>
      <c r="U94" s="165">
        <f t="shared" si="40"/>
        <v>0</v>
      </c>
      <c r="V94" s="165">
        <f t="shared" si="40"/>
        <v>0</v>
      </c>
      <c r="W94" s="165">
        <f t="shared" si="40"/>
        <v>0</v>
      </c>
      <c r="X94" s="169"/>
      <c r="Y94" s="169"/>
      <c r="Z94" s="169"/>
      <c r="AA94" s="169"/>
      <c r="AB94" s="169"/>
      <c r="AC94" s="178"/>
      <c r="AD94" s="178"/>
      <c r="AE94" s="178"/>
      <c r="AF94" s="178"/>
      <c r="AG94" s="178"/>
    </row>
    <row r="95" s="104" customFormat="1" ht="36" customHeight="1" spans="1:33">
      <c r="A95" s="132" t="s">
        <v>44</v>
      </c>
      <c r="B95" s="140" t="s">
        <v>434</v>
      </c>
      <c r="C95" s="140"/>
      <c r="D95" s="140"/>
      <c r="E95" s="140"/>
      <c r="F95" s="140"/>
      <c r="G95" s="140"/>
      <c r="H95" s="140"/>
      <c r="I95" s="140"/>
      <c r="J95" s="140"/>
      <c r="K95" s="158"/>
      <c r="L95" s="158"/>
      <c r="M95" s="158"/>
      <c r="N95" s="158"/>
      <c r="O95" s="158"/>
      <c r="P95" s="158"/>
      <c r="Q95" s="158"/>
      <c r="R95" s="158"/>
      <c r="S95" s="158"/>
      <c r="T95" s="158"/>
      <c r="U95" s="158"/>
      <c r="V95" s="158"/>
      <c r="W95" s="158"/>
      <c r="X95" s="161"/>
      <c r="Y95" s="161"/>
      <c r="Z95" s="161"/>
      <c r="AA95" s="161"/>
      <c r="AB95" s="161"/>
      <c r="AC95" s="143"/>
      <c r="AD95" s="143"/>
      <c r="AE95" s="143"/>
      <c r="AF95" s="143"/>
      <c r="AG95" s="143"/>
    </row>
    <row r="96" s="104" customFormat="1" ht="36" customHeight="1" spans="1:33">
      <c r="A96" s="132" t="s">
        <v>44</v>
      </c>
      <c r="B96" s="140" t="s">
        <v>435</v>
      </c>
      <c r="C96" s="140"/>
      <c r="D96" s="140"/>
      <c r="E96" s="140"/>
      <c r="F96" s="140"/>
      <c r="G96" s="140"/>
      <c r="H96" s="140"/>
      <c r="I96" s="140"/>
      <c r="J96" s="140"/>
      <c r="K96" s="158"/>
      <c r="L96" s="158"/>
      <c r="M96" s="158"/>
      <c r="N96" s="158"/>
      <c r="O96" s="158"/>
      <c r="P96" s="158"/>
      <c r="Q96" s="158"/>
      <c r="R96" s="158"/>
      <c r="S96" s="158"/>
      <c r="T96" s="158"/>
      <c r="U96" s="158"/>
      <c r="V96" s="158"/>
      <c r="W96" s="158"/>
      <c r="X96" s="161"/>
      <c r="Y96" s="161"/>
      <c r="Z96" s="161"/>
      <c r="AA96" s="161"/>
      <c r="AB96" s="161"/>
      <c r="AC96" s="143"/>
      <c r="AD96" s="143"/>
      <c r="AE96" s="143"/>
      <c r="AF96" s="143"/>
      <c r="AG96" s="143"/>
    </row>
    <row r="97" s="107" customFormat="1" ht="36" customHeight="1" spans="1:33">
      <c r="A97" s="130" t="s">
        <v>42</v>
      </c>
      <c r="B97" s="139" t="s">
        <v>436</v>
      </c>
      <c r="C97" s="139"/>
      <c r="D97" s="139"/>
      <c r="E97" s="139"/>
      <c r="F97" s="139"/>
      <c r="G97" s="139"/>
      <c r="H97" s="139"/>
      <c r="I97" s="139"/>
      <c r="J97" s="139"/>
      <c r="K97" s="165">
        <f t="shared" ref="K97:Q97" si="41">K98+K99+K100+K101</f>
        <v>0</v>
      </c>
      <c r="L97" s="165">
        <f t="shared" si="41"/>
        <v>0</v>
      </c>
      <c r="M97" s="165">
        <f t="shared" si="41"/>
        <v>0</v>
      </c>
      <c r="N97" s="165">
        <f t="shared" si="41"/>
        <v>0</v>
      </c>
      <c r="O97" s="165">
        <f t="shared" si="41"/>
        <v>0</v>
      </c>
      <c r="P97" s="165">
        <f t="shared" si="41"/>
        <v>0</v>
      </c>
      <c r="Q97" s="165">
        <f t="shared" si="41"/>
        <v>0</v>
      </c>
      <c r="R97" s="165">
        <f t="shared" ref="R97:W97" si="42">R98+R99+R100+R101</f>
        <v>0</v>
      </c>
      <c r="S97" s="165">
        <f t="shared" si="42"/>
        <v>0</v>
      </c>
      <c r="T97" s="165">
        <f t="shared" si="42"/>
        <v>0</v>
      </c>
      <c r="U97" s="165">
        <f t="shared" si="42"/>
        <v>0</v>
      </c>
      <c r="V97" s="165">
        <f t="shared" si="42"/>
        <v>0</v>
      </c>
      <c r="W97" s="165">
        <f t="shared" si="42"/>
        <v>0</v>
      </c>
      <c r="X97" s="169"/>
      <c r="Y97" s="169"/>
      <c r="Z97" s="169"/>
      <c r="AA97" s="169"/>
      <c r="AB97" s="169"/>
      <c r="AC97" s="178"/>
      <c r="AD97" s="178"/>
      <c r="AE97" s="178"/>
      <c r="AF97" s="178"/>
      <c r="AG97" s="178"/>
    </row>
    <row r="98" s="104" customFormat="1" ht="36" customHeight="1" spans="1:33">
      <c r="A98" s="132" t="s">
        <v>44</v>
      </c>
      <c r="B98" s="140" t="s">
        <v>437</v>
      </c>
      <c r="C98" s="140"/>
      <c r="D98" s="140"/>
      <c r="E98" s="140"/>
      <c r="F98" s="140"/>
      <c r="G98" s="140"/>
      <c r="H98" s="140"/>
      <c r="I98" s="140"/>
      <c r="J98" s="140"/>
      <c r="K98" s="158"/>
      <c r="L98" s="158"/>
      <c r="M98" s="158"/>
      <c r="N98" s="158"/>
      <c r="O98" s="158"/>
      <c r="P98" s="158"/>
      <c r="Q98" s="158"/>
      <c r="R98" s="158"/>
      <c r="S98" s="158"/>
      <c r="T98" s="158"/>
      <c r="U98" s="158"/>
      <c r="V98" s="158"/>
      <c r="W98" s="158"/>
      <c r="X98" s="161"/>
      <c r="Y98" s="161"/>
      <c r="Z98" s="161"/>
      <c r="AA98" s="161"/>
      <c r="AB98" s="161"/>
      <c r="AC98" s="143"/>
      <c r="AD98" s="143"/>
      <c r="AE98" s="143"/>
      <c r="AF98" s="143"/>
      <c r="AG98" s="143"/>
    </row>
    <row r="99" s="104" customFormat="1" ht="36" customHeight="1" spans="1:33">
      <c r="A99" s="132" t="s">
        <v>44</v>
      </c>
      <c r="B99" s="140" t="s">
        <v>438</v>
      </c>
      <c r="C99" s="140"/>
      <c r="D99" s="140"/>
      <c r="E99" s="140"/>
      <c r="F99" s="140"/>
      <c r="G99" s="140"/>
      <c r="H99" s="140"/>
      <c r="I99" s="140"/>
      <c r="J99" s="140"/>
      <c r="K99" s="158"/>
      <c r="L99" s="158"/>
      <c r="M99" s="158"/>
      <c r="N99" s="158"/>
      <c r="O99" s="158"/>
      <c r="P99" s="158"/>
      <c r="Q99" s="158"/>
      <c r="R99" s="158"/>
      <c r="S99" s="158"/>
      <c r="T99" s="158"/>
      <c r="U99" s="158"/>
      <c r="V99" s="158"/>
      <c r="W99" s="158"/>
      <c r="X99" s="161"/>
      <c r="Y99" s="161"/>
      <c r="Z99" s="161"/>
      <c r="AA99" s="161"/>
      <c r="AB99" s="161"/>
      <c r="AC99" s="143"/>
      <c r="AD99" s="143"/>
      <c r="AE99" s="143"/>
      <c r="AF99" s="143"/>
      <c r="AG99" s="143"/>
    </row>
    <row r="100" s="104" customFormat="1" ht="36" customHeight="1" spans="1:33">
      <c r="A100" s="132" t="s">
        <v>44</v>
      </c>
      <c r="B100" s="140" t="s">
        <v>439</v>
      </c>
      <c r="C100" s="140"/>
      <c r="D100" s="140"/>
      <c r="E100" s="140"/>
      <c r="F100" s="140"/>
      <c r="G100" s="140"/>
      <c r="H100" s="140"/>
      <c r="I100" s="140"/>
      <c r="J100" s="140"/>
      <c r="K100" s="158"/>
      <c r="L100" s="158"/>
      <c r="M100" s="158"/>
      <c r="N100" s="158"/>
      <c r="O100" s="158"/>
      <c r="P100" s="158"/>
      <c r="Q100" s="158"/>
      <c r="R100" s="158"/>
      <c r="S100" s="158"/>
      <c r="T100" s="158"/>
      <c r="U100" s="158"/>
      <c r="V100" s="158"/>
      <c r="W100" s="158"/>
      <c r="X100" s="161"/>
      <c r="Y100" s="161"/>
      <c r="Z100" s="161"/>
      <c r="AA100" s="161"/>
      <c r="AB100" s="161"/>
      <c r="AC100" s="143"/>
      <c r="AD100" s="143"/>
      <c r="AE100" s="143"/>
      <c r="AF100" s="143"/>
      <c r="AG100" s="143"/>
    </row>
    <row r="101" s="107" customFormat="1" ht="36" customHeight="1" spans="1:33">
      <c r="A101" s="130" t="s">
        <v>42</v>
      </c>
      <c r="B101" s="139" t="s">
        <v>440</v>
      </c>
      <c r="C101" s="139"/>
      <c r="D101" s="139"/>
      <c r="E101" s="139"/>
      <c r="F101" s="139"/>
      <c r="G101" s="139"/>
      <c r="H101" s="139"/>
      <c r="I101" s="139"/>
      <c r="J101" s="139"/>
      <c r="K101" s="165">
        <f t="shared" ref="K101:Q101" si="43">K102+K103</f>
        <v>0</v>
      </c>
      <c r="L101" s="165">
        <f t="shared" si="43"/>
        <v>0</v>
      </c>
      <c r="M101" s="165">
        <f t="shared" si="43"/>
        <v>0</v>
      </c>
      <c r="N101" s="165">
        <f t="shared" si="43"/>
        <v>0</v>
      </c>
      <c r="O101" s="165">
        <f t="shared" si="43"/>
        <v>0</v>
      </c>
      <c r="P101" s="165">
        <f t="shared" si="43"/>
        <v>0</v>
      </c>
      <c r="Q101" s="165">
        <f t="shared" si="43"/>
        <v>0</v>
      </c>
      <c r="R101" s="165">
        <f t="shared" ref="R101:W101" si="44">R102+R103</f>
        <v>0</v>
      </c>
      <c r="S101" s="165">
        <f t="shared" si="44"/>
        <v>0</v>
      </c>
      <c r="T101" s="165">
        <f t="shared" si="44"/>
        <v>0</v>
      </c>
      <c r="U101" s="165">
        <f t="shared" si="44"/>
        <v>0</v>
      </c>
      <c r="V101" s="165">
        <f t="shared" si="44"/>
        <v>0</v>
      </c>
      <c r="W101" s="165">
        <f t="shared" si="44"/>
        <v>0</v>
      </c>
      <c r="X101" s="169"/>
      <c r="Y101" s="169"/>
      <c r="Z101" s="169"/>
      <c r="AA101" s="169"/>
      <c r="AB101" s="169"/>
      <c r="AC101" s="178"/>
      <c r="AD101" s="178"/>
      <c r="AE101" s="178"/>
      <c r="AF101" s="178"/>
      <c r="AG101" s="178"/>
    </row>
    <row r="102" s="104" customFormat="1" ht="36" customHeight="1" spans="1:33">
      <c r="A102" s="132" t="s">
        <v>44</v>
      </c>
      <c r="B102" s="140" t="s">
        <v>441</v>
      </c>
      <c r="C102" s="140"/>
      <c r="D102" s="140"/>
      <c r="E102" s="140"/>
      <c r="F102" s="140"/>
      <c r="G102" s="140"/>
      <c r="H102" s="140"/>
      <c r="I102" s="140"/>
      <c r="J102" s="140"/>
      <c r="K102" s="158"/>
      <c r="L102" s="158"/>
      <c r="M102" s="158"/>
      <c r="N102" s="158"/>
      <c r="O102" s="158"/>
      <c r="P102" s="158"/>
      <c r="Q102" s="158"/>
      <c r="R102" s="158"/>
      <c r="S102" s="158"/>
      <c r="T102" s="158"/>
      <c r="U102" s="158"/>
      <c r="V102" s="158"/>
      <c r="W102" s="158"/>
      <c r="X102" s="161"/>
      <c r="Y102" s="161"/>
      <c r="Z102" s="161"/>
      <c r="AA102" s="161"/>
      <c r="AB102" s="161"/>
      <c r="AC102" s="143"/>
      <c r="AD102" s="143"/>
      <c r="AE102" s="143"/>
      <c r="AF102" s="143"/>
      <c r="AG102" s="143"/>
    </row>
    <row r="103" s="104" customFormat="1" ht="36" customHeight="1" spans="1:33">
      <c r="A103" s="132" t="s">
        <v>44</v>
      </c>
      <c r="B103" s="140" t="s">
        <v>442</v>
      </c>
      <c r="C103" s="140"/>
      <c r="D103" s="140"/>
      <c r="E103" s="140"/>
      <c r="F103" s="140"/>
      <c r="G103" s="140"/>
      <c r="H103" s="140"/>
      <c r="I103" s="140"/>
      <c r="J103" s="140"/>
      <c r="K103" s="158"/>
      <c r="L103" s="158"/>
      <c r="M103" s="158"/>
      <c r="N103" s="158"/>
      <c r="O103" s="158"/>
      <c r="P103" s="158"/>
      <c r="Q103" s="158"/>
      <c r="R103" s="158"/>
      <c r="S103" s="158"/>
      <c r="T103" s="158"/>
      <c r="U103" s="158"/>
      <c r="V103" s="158"/>
      <c r="W103" s="158"/>
      <c r="X103" s="161"/>
      <c r="Y103" s="161"/>
      <c r="Z103" s="161"/>
      <c r="AA103" s="161"/>
      <c r="AB103" s="161"/>
      <c r="AC103" s="143"/>
      <c r="AD103" s="143"/>
      <c r="AE103" s="143"/>
      <c r="AF103" s="143"/>
      <c r="AG103" s="143"/>
    </row>
    <row r="104" s="107" customFormat="1" ht="36" customHeight="1" spans="1:33">
      <c r="A104" s="130" t="s">
        <v>42</v>
      </c>
      <c r="B104" s="139" t="s">
        <v>443</v>
      </c>
      <c r="C104" s="139"/>
      <c r="D104" s="139"/>
      <c r="E104" s="139"/>
      <c r="F104" s="139"/>
      <c r="G104" s="139"/>
      <c r="H104" s="139"/>
      <c r="I104" s="139"/>
      <c r="J104" s="139"/>
      <c r="K104" s="165">
        <f t="shared" ref="K104:Q104" si="45">K105+K106+K107</f>
        <v>0</v>
      </c>
      <c r="L104" s="165">
        <f t="shared" si="45"/>
        <v>0</v>
      </c>
      <c r="M104" s="165">
        <f t="shared" si="45"/>
        <v>0</v>
      </c>
      <c r="N104" s="165">
        <f t="shared" si="45"/>
        <v>0</v>
      </c>
      <c r="O104" s="165">
        <f t="shared" si="45"/>
        <v>0</v>
      </c>
      <c r="P104" s="165">
        <f t="shared" si="45"/>
        <v>0</v>
      </c>
      <c r="Q104" s="165">
        <f t="shared" si="45"/>
        <v>0</v>
      </c>
      <c r="R104" s="165">
        <f t="shared" ref="R104:W104" si="46">R105+R106+R107</f>
        <v>0</v>
      </c>
      <c r="S104" s="165">
        <f t="shared" si="46"/>
        <v>0</v>
      </c>
      <c r="T104" s="165">
        <f t="shared" si="46"/>
        <v>0</v>
      </c>
      <c r="U104" s="165">
        <f t="shared" si="46"/>
        <v>0</v>
      </c>
      <c r="V104" s="165">
        <f t="shared" si="46"/>
        <v>0</v>
      </c>
      <c r="W104" s="165">
        <f t="shared" si="46"/>
        <v>0</v>
      </c>
      <c r="X104" s="169"/>
      <c r="Y104" s="169"/>
      <c r="Z104" s="169"/>
      <c r="AA104" s="169"/>
      <c r="AB104" s="169"/>
      <c r="AC104" s="178"/>
      <c r="AD104" s="178"/>
      <c r="AE104" s="178"/>
      <c r="AF104" s="178"/>
      <c r="AG104" s="178"/>
    </row>
    <row r="105" s="104" customFormat="1" ht="36" customHeight="1" spans="1:33">
      <c r="A105" s="132" t="s">
        <v>44</v>
      </c>
      <c r="B105" s="140" t="s">
        <v>444</v>
      </c>
      <c r="C105" s="140"/>
      <c r="D105" s="140"/>
      <c r="E105" s="140"/>
      <c r="F105" s="140"/>
      <c r="G105" s="140"/>
      <c r="H105" s="140"/>
      <c r="I105" s="140"/>
      <c r="J105" s="140"/>
      <c r="K105" s="158"/>
      <c r="L105" s="158"/>
      <c r="M105" s="158"/>
      <c r="N105" s="158"/>
      <c r="O105" s="158"/>
      <c r="P105" s="158"/>
      <c r="Q105" s="158"/>
      <c r="R105" s="158"/>
      <c r="S105" s="158"/>
      <c r="T105" s="158"/>
      <c r="U105" s="158"/>
      <c r="V105" s="158"/>
      <c r="W105" s="158"/>
      <c r="X105" s="161"/>
      <c r="Y105" s="161"/>
      <c r="Z105" s="161"/>
      <c r="AA105" s="161"/>
      <c r="AB105" s="161"/>
      <c r="AC105" s="143"/>
      <c r="AD105" s="143"/>
      <c r="AE105" s="143"/>
      <c r="AF105" s="143"/>
      <c r="AG105" s="143"/>
    </row>
    <row r="106" s="104" customFormat="1" ht="36" customHeight="1" spans="1:33">
      <c r="A106" s="132" t="s">
        <v>44</v>
      </c>
      <c r="B106" s="140" t="s">
        <v>445</v>
      </c>
      <c r="C106" s="140"/>
      <c r="D106" s="140"/>
      <c r="E106" s="140"/>
      <c r="F106" s="140"/>
      <c r="G106" s="140"/>
      <c r="H106" s="140"/>
      <c r="I106" s="140"/>
      <c r="J106" s="140"/>
      <c r="K106" s="158"/>
      <c r="L106" s="158"/>
      <c r="M106" s="158"/>
      <c r="N106" s="158"/>
      <c r="O106" s="158"/>
      <c r="P106" s="158"/>
      <c r="Q106" s="158"/>
      <c r="R106" s="158"/>
      <c r="S106" s="158"/>
      <c r="T106" s="158"/>
      <c r="U106" s="158"/>
      <c r="V106" s="158"/>
      <c r="W106" s="158"/>
      <c r="X106" s="161"/>
      <c r="Y106" s="161"/>
      <c r="Z106" s="161"/>
      <c r="AA106" s="161"/>
      <c r="AB106" s="161"/>
      <c r="AC106" s="143"/>
      <c r="AD106" s="143"/>
      <c r="AE106" s="143"/>
      <c r="AF106" s="143"/>
      <c r="AG106" s="143"/>
    </row>
    <row r="107" s="104" customFormat="1" ht="36" customHeight="1" spans="1:33">
      <c r="A107" s="132" t="s">
        <v>44</v>
      </c>
      <c r="B107" s="140" t="s">
        <v>446</v>
      </c>
      <c r="C107" s="140"/>
      <c r="D107" s="140"/>
      <c r="E107" s="140"/>
      <c r="F107" s="140"/>
      <c r="G107" s="140"/>
      <c r="H107" s="140"/>
      <c r="I107" s="140"/>
      <c r="J107" s="140"/>
      <c r="K107" s="158"/>
      <c r="L107" s="158"/>
      <c r="M107" s="158"/>
      <c r="N107" s="158"/>
      <c r="O107" s="158"/>
      <c r="P107" s="158"/>
      <c r="Q107" s="158"/>
      <c r="R107" s="158"/>
      <c r="S107" s="158"/>
      <c r="T107" s="158"/>
      <c r="U107" s="158"/>
      <c r="V107" s="158"/>
      <c r="W107" s="158"/>
      <c r="X107" s="161"/>
      <c r="Y107" s="161"/>
      <c r="Z107" s="161"/>
      <c r="AA107" s="161"/>
      <c r="AB107" s="161"/>
      <c r="AC107" s="143"/>
      <c r="AD107" s="143"/>
      <c r="AE107" s="143"/>
      <c r="AF107" s="143"/>
      <c r="AG107" s="143"/>
    </row>
    <row r="108" s="107" customFormat="1" ht="36" customHeight="1" spans="1:33">
      <c r="A108" s="130" t="s">
        <v>42</v>
      </c>
      <c r="B108" s="139" t="s">
        <v>447</v>
      </c>
      <c r="C108" s="139"/>
      <c r="D108" s="139"/>
      <c r="E108" s="139"/>
      <c r="F108" s="139"/>
      <c r="G108" s="139"/>
      <c r="H108" s="139"/>
      <c r="I108" s="139"/>
      <c r="J108" s="139"/>
      <c r="K108" s="165">
        <f t="shared" ref="K108:Q108" si="47">K109</f>
        <v>1000</v>
      </c>
      <c r="L108" s="165">
        <f t="shared" si="47"/>
        <v>1</v>
      </c>
      <c r="M108" s="165">
        <f t="shared" si="47"/>
        <v>1000</v>
      </c>
      <c r="N108" s="165">
        <f t="shared" si="47"/>
        <v>1000</v>
      </c>
      <c r="O108" s="165">
        <f t="shared" si="47"/>
        <v>1200</v>
      </c>
      <c r="P108" s="165">
        <f t="shared" si="47"/>
        <v>0</v>
      </c>
      <c r="Q108" s="165">
        <f t="shared" si="47"/>
        <v>1200</v>
      </c>
      <c r="R108" s="165">
        <f t="shared" ref="R108:W108" si="48">R109</f>
        <v>0</v>
      </c>
      <c r="S108" s="165">
        <f t="shared" si="48"/>
        <v>0</v>
      </c>
      <c r="T108" s="165">
        <f t="shared" si="48"/>
        <v>0</v>
      </c>
      <c r="U108" s="165">
        <f t="shared" si="48"/>
        <v>0</v>
      </c>
      <c r="V108" s="165">
        <f t="shared" si="48"/>
        <v>0</v>
      </c>
      <c r="W108" s="165">
        <f t="shared" si="48"/>
        <v>0</v>
      </c>
      <c r="X108" s="169"/>
      <c r="Y108" s="169"/>
      <c r="Z108" s="169"/>
      <c r="AA108" s="169"/>
      <c r="AB108" s="169"/>
      <c r="AC108" s="178"/>
      <c r="AD108" s="178"/>
      <c r="AE108" s="178"/>
      <c r="AF108" s="178"/>
      <c r="AG108" s="178"/>
    </row>
    <row r="109" s="104" customFormat="1" ht="36" customHeight="1" spans="1:33">
      <c r="A109" s="132" t="s">
        <v>44</v>
      </c>
      <c r="B109" s="140" t="s">
        <v>447</v>
      </c>
      <c r="C109" s="140"/>
      <c r="D109" s="140"/>
      <c r="E109" s="140"/>
      <c r="F109" s="140"/>
      <c r="G109" s="140"/>
      <c r="H109" s="140"/>
      <c r="I109" s="140"/>
      <c r="J109" s="140"/>
      <c r="K109" s="158">
        <f t="shared" ref="K109:Q109" si="49">K110</f>
        <v>1000</v>
      </c>
      <c r="L109" s="158">
        <f t="shared" si="49"/>
        <v>1</v>
      </c>
      <c r="M109" s="158">
        <f t="shared" si="49"/>
        <v>1000</v>
      </c>
      <c r="N109" s="158">
        <f t="shared" si="49"/>
        <v>1000</v>
      </c>
      <c r="O109" s="158">
        <f t="shared" si="49"/>
        <v>1200</v>
      </c>
      <c r="P109" s="158">
        <f t="shared" si="49"/>
        <v>0</v>
      </c>
      <c r="Q109" s="158">
        <f t="shared" si="49"/>
        <v>1200</v>
      </c>
      <c r="R109" s="158">
        <f t="shared" ref="R109:W109" si="50">R110</f>
        <v>0</v>
      </c>
      <c r="S109" s="158">
        <f t="shared" si="50"/>
        <v>0</v>
      </c>
      <c r="T109" s="158">
        <f t="shared" si="50"/>
        <v>0</v>
      </c>
      <c r="U109" s="158">
        <f t="shared" si="50"/>
        <v>0</v>
      </c>
      <c r="V109" s="158">
        <f t="shared" si="50"/>
        <v>0</v>
      </c>
      <c r="W109" s="158">
        <f t="shared" si="50"/>
        <v>0</v>
      </c>
      <c r="X109" s="161"/>
      <c r="Y109" s="161"/>
      <c r="Z109" s="161"/>
      <c r="AA109" s="161"/>
      <c r="AB109" s="161"/>
      <c r="AC109" s="143"/>
      <c r="AD109" s="143"/>
      <c r="AE109" s="143"/>
      <c r="AF109" s="143"/>
      <c r="AG109" s="143"/>
    </row>
    <row r="110" s="104" customFormat="1" ht="387" customHeight="1" spans="1:33">
      <c r="A110" s="134">
        <f>SUBTOTAL(103,$D$9:D110)</f>
        <v>52</v>
      </c>
      <c r="B110" s="135" t="s">
        <v>448</v>
      </c>
      <c r="C110" s="138">
        <v>2025</v>
      </c>
      <c r="D110" s="135" t="s">
        <v>449</v>
      </c>
      <c r="E110" s="135" t="s">
        <v>447</v>
      </c>
      <c r="F110" s="135" t="s">
        <v>447</v>
      </c>
      <c r="G110" s="135" t="s">
        <v>48</v>
      </c>
      <c r="H110" s="135" t="s">
        <v>60</v>
      </c>
      <c r="I110" s="135" t="s">
        <v>61</v>
      </c>
      <c r="J110" s="182" t="s">
        <v>450</v>
      </c>
      <c r="K110" s="159">
        <v>1000</v>
      </c>
      <c r="L110" s="159">
        <v>1</v>
      </c>
      <c r="M110" s="159">
        <v>1000</v>
      </c>
      <c r="N110" s="159">
        <v>1000</v>
      </c>
      <c r="O110" s="159">
        <v>1200</v>
      </c>
      <c r="P110" s="159">
        <v>0</v>
      </c>
      <c r="Q110" s="159">
        <v>1200</v>
      </c>
      <c r="R110" s="159">
        <v>0</v>
      </c>
      <c r="S110" s="159">
        <v>0</v>
      </c>
      <c r="T110" s="159">
        <v>0</v>
      </c>
      <c r="U110" s="159"/>
      <c r="V110" s="159"/>
      <c r="W110" s="159"/>
      <c r="X110" s="159" t="s">
        <v>451</v>
      </c>
      <c r="Y110" s="159" t="s">
        <v>452</v>
      </c>
      <c r="Z110" s="159" t="s">
        <v>451</v>
      </c>
      <c r="AA110" s="159" t="s">
        <v>452</v>
      </c>
      <c r="AB110" s="159" t="s">
        <v>453</v>
      </c>
      <c r="AC110" s="185" t="s">
        <v>454</v>
      </c>
      <c r="AD110" s="160" t="s">
        <v>455</v>
      </c>
      <c r="AE110" s="143"/>
      <c r="AF110" s="143"/>
      <c r="AG110" s="143"/>
    </row>
    <row r="111" s="109" customFormat="1" ht="36" customHeight="1" spans="1:33">
      <c r="A111" s="128" t="s">
        <v>40</v>
      </c>
      <c r="B111" s="129" t="s">
        <v>456</v>
      </c>
      <c r="C111" s="129"/>
      <c r="D111" s="129"/>
      <c r="E111" s="129"/>
      <c r="F111" s="129"/>
      <c r="G111" s="129"/>
      <c r="H111" s="129"/>
      <c r="I111" s="129"/>
      <c r="J111" s="129"/>
      <c r="K111" s="181">
        <f t="shared" ref="K111:Q111" si="51">K112+K144+K156</f>
        <v>249.168</v>
      </c>
      <c r="L111" s="181">
        <f t="shared" si="51"/>
        <v>32</v>
      </c>
      <c r="M111" s="181">
        <f t="shared" si="51"/>
        <v>31569</v>
      </c>
      <c r="N111" s="181">
        <f t="shared" si="51"/>
        <v>127838</v>
      </c>
      <c r="O111" s="181">
        <f t="shared" si="51"/>
        <v>45626.91</v>
      </c>
      <c r="P111" s="181">
        <f t="shared" si="51"/>
        <v>26430</v>
      </c>
      <c r="Q111" s="181">
        <f t="shared" si="51"/>
        <v>19196.91</v>
      </c>
      <c r="R111" s="181">
        <f t="shared" ref="R111:W111" si="52">R112+R144+R156</f>
        <v>0</v>
      </c>
      <c r="S111" s="181">
        <f t="shared" si="52"/>
        <v>0</v>
      </c>
      <c r="T111" s="181">
        <f t="shared" si="52"/>
        <v>0</v>
      </c>
      <c r="U111" s="181">
        <f t="shared" si="52"/>
        <v>0</v>
      </c>
      <c r="V111" s="181">
        <f t="shared" si="52"/>
        <v>0</v>
      </c>
      <c r="W111" s="181">
        <f t="shared" si="52"/>
        <v>0</v>
      </c>
      <c r="X111" s="183"/>
      <c r="Y111" s="183"/>
      <c r="Z111" s="183"/>
      <c r="AA111" s="183"/>
      <c r="AB111" s="183"/>
      <c r="AC111" s="184"/>
      <c r="AD111" s="184"/>
      <c r="AE111" s="184"/>
      <c r="AF111" s="184"/>
      <c r="AG111" s="184"/>
    </row>
    <row r="112" s="107" customFormat="1" ht="36" customHeight="1" spans="1:33">
      <c r="A112" s="130" t="s">
        <v>42</v>
      </c>
      <c r="B112" s="139" t="s">
        <v>457</v>
      </c>
      <c r="C112" s="139"/>
      <c r="D112" s="139"/>
      <c r="E112" s="139"/>
      <c r="F112" s="139"/>
      <c r="G112" s="139"/>
      <c r="H112" s="139"/>
      <c r="I112" s="139"/>
      <c r="J112" s="139"/>
      <c r="K112" s="165">
        <f t="shared" ref="K112:Q112" si="53">K113+K114+K131+K133+K134+K135+K136+K137+K138</f>
        <v>213.668</v>
      </c>
      <c r="L112" s="165">
        <f t="shared" si="53"/>
        <v>22</v>
      </c>
      <c r="M112" s="165">
        <f t="shared" si="53"/>
        <v>26639</v>
      </c>
      <c r="N112" s="165">
        <f t="shared" si="53"/>
        <v>109479</v>
      </c>
      <c r="O112" s="165">
        <f t="shared" si="53"/>
        <v>31516.91</v>
      </c>
      <c r="P112" s="165">
        <f t="shared" si="53"/>
        <v>15560</v>
      </c>
      <c r="Q112" s="165">
        <f t="shared" si="53"/>
        <v>15956.91</v>
      </c>
      <c r="R112" s="165">
        <f t="shared" ref="R112:W112" si="54">R113+R114+R131+R133+R134+R135+R136+R137+R138</f>
        <v>0</v>
      </c>
      <c r="S112" s="165">
        <f t="shared" si="54"/>
        <v>0</v>
      </c>
      <c r="T112" s="165">
        <f t="shared" si="54"/>
        <v>0</v>
      </c>
      <c r="U112" s="165">
        <f t="shared" si="54"/>
        <v>0</v>
      </c>
      <c r="V112" s="165">
        <f t="shared" si="54"/>
        <v>0</v>
      </c>
      <c r="W112" s="165">
        <f t="shared" si="54"/>
        <v>0</v>
      </c>
      <c r="X112" s="169"/>
      <c r="Y112" s="169"/>
      <c r="Z112" s="169"/>
      <c r="AA112" s="169"/>
      <c r="AB112" s="169"/>
      <c r="AC112" s="178"/>
      <c r="AD112" s="178"/>
      <c r="AE112" s="178"/>
      <c r="AF112" s="178"/>
      <c r="AG112" s="178"/>
    </row>
    <row r="113" s="108" customFormat="1" ht="36" customHeight="1" spans="1:33">
      <c r="A113" s="132" t="s">
        <v>44</v>
      </c>
      <c r="B113" s="140" t="s">
        <v>458</v>
      </c>
      <c r="C113" s="140"/>
      <c r="D113" s="140"/>
      <c r="E113" s="140"/>
      <c r="F113" s="140"/>
      <c r="G113" s="140"/>
      <c r="H113" s="140"/>
      <c r="I113" s="140"/>
      <c r="J113" s="140"/>
      <c r="K113" s="158"/>
      <c r="L113" s="158"/>
      <c r="M113" s="158"/>
      <c r="N113" s="158"/>
      <c r="O113" s="158"/>
      <c r="P113" s="158"/>
      <c r="Q113" s="158"/>
      <c r="R113" s="158"/>
      <c r="S113" s="158"/>
      <c r="T113" s="158"/>
      <c r="U113" s="158"/>
      <c r="V113" s="158"/>
      <c r="W113" s="158"/>
      <c r="X113" s="161"/>
      <c r="Y113" s="161"/>
      <c r="Z113" s="161"/>
      <c r="AA113" s="161"/>
      <c r="AB113" s="161"/>
      <c r="AC113" s="186"/>
      <c r="AD113" s="186"/>
      <c r="AE113" s="186"/>
      <c r="AF113" s="186"/>
      <c r="AG113" s="186"/>
    </row>
    <row r="114" s="108" customFormat="1" ht="60" customHeight="1" spans="1:33">
      <c r="A114" s="132" t="s">
        <v>44</v>
      </c>
      <c r="B114" s="140" t="s">
        <v>459</v>
      </c>
      <c r="C114" s="140"/>
      <c r="D114" s="140"/>
      <c r="E114" s="140"/>
      <c r="F114" s="140"/>
      <c r="G114" s="140"/>
      <c r="H114" s="140"/>
      <c r="I114" s="140"/>
      <c r="J114" s="140"/>
      <c r="K114" s="158">
        <f t="shared" ref="K114:Q114" si="55">SUM(K115:K130)</f>
        <v>194.167</v>
      </c>
      <c r="L114" s="158">
        <f t="shared" si="55"/>
        <v>16</v>
      </c>
      <c r="M114" s="158">
        <f t="shared" si="55"/>
        <v>23851</v>
      </c>
      <c r="N114" s="158">
        <f t="shared" si="55"/>
        <v>99846</v>
      </c>
      <c r="O114" s="158">
        <f t="shared" si="55"/>
        <v>25333.5</v>
      </c>
      <c r="P114" s="158">
        <f t="shared" si="55"/>
        <v>11270</v>
      </c>
      <c r="Q114" s="158">
        <f t="shared" si="55"/>
        <v>14063.5</v>
      </c>
      <c r="R114" s="158">
        <f t="shared" ref="R114:W114" si="56">SUM(R115:R130)</f>
        <v>0</v>
      </c>
      <c r="S114" s="158">
        <f t="shared" si="56"/>
        <v>0</v>
      </c>
      <c r="T114" s="158">
        <f t="shared" si="56"/>
        <v>0</v>
      </c>
      <c r="U114" s="158">
        <f t="shared" si="56"/>
        <v>0</v>
      </c>
      <c r="V114" s="158">
        <f t="shared" si="56"/>
        <v>0</v>
      </c>
      <c r="W114" s="158">
        <f t="shared" si="56"/>
        <v>0</v>
      </c>
      <c r="X114" s="161"/>
      <c r="Y114" s="161"/>
      <c r="Z114" s="161"/>
      <c r="AA114" s="161"/>
      <c r="AB114" s="161"/>
      <c r="AC114" s="186"/>
      <c r="AD114" s="186"/>
      <c r="AE114" s="186"/>
      <c r="AF114" s="186"/>
      <c r="AG114" s="186"/>
    </row>
    <row r="115" s="108" customFormat="1" ht="244" customHeight="1" spans="1:33">
      <c r="A115" s="134">
        <f>SUBTOTAL(103,$D$9:D115)</f>
        <v>53</v>
      </c>
      <c r="B115" s="135" t="s">
        <v>460</v>
      </c>
      <c r="C115" s="138">
        <v>2025</v>
      </c>
      <c r="D115" s="135" t="s">
        <v>461</v>
      </c>
      <c r="E115" s="135" t="s">
        <v>457</v>
      </c>
      <c r="F115" s="135" t="s">
        <v>459</v>
      </c>
      <c r="G115" s="135" t="s">
        <v>48</v>
      </c>
      <c r="H115" s="135" t="s">
        <v>462</v>
      </c>
      <c r="I115" s="135" t="s">
        <v>123</v>
      </c>
      <c r="J115" s="156" t="s">
        <v>463</v>
      </c>
      <c r="K115" s="159">
        <v>3.3</v>
      </c>
      <c r="L115" s="159">
        <v>1</v>
      </c>
      <c r="M115" s="159">
        <v>259</v>
      </c>
      <c r="N115" s="159">
        <v>1069</v>
      </c>
      <c r="O115" s="159">
        <v>390</v>
      </c>
      <c r="P115" s="159">
        <v>390</v>
      </c>
      <c r="Q115" s="159">
        <v>0</v>
      </c>
      <c r="R115" s="159">
        <v>0</v>
      </c>
      <c r="S115" s="159">
        <v>0</v>
      </c>
      <c r="T115" s="159">
        <v>0</v>
      </c>
      <c r="U115" s="159"/>
      <c r="V115" s="159"/>
      <c r="W115" s="159"/>
      <c r="X115" s="159" t="s">
        <v>268</v>
      </c>
      <c r="Y115" s="159" t="s">
        <v>269</v>
      </c>
      <c r="Z115" s="159" t="s">
        <v>344</v>
      </c>
      <c r="AA115" s="159" t="s">
        <v>345</v>
      </c>
      <c r="AB115" s="159" t="s">
        <v>80</v>
      </c>
      <c r="AC115" s="160" t="s">
        <v>464</v>
      </c>
      <c r="AD115" s="160" t="s">
        <v>465</v>
      </c>
      <c r="AE115" s="186"/>
      <c r="AF115" s="186"/>
      <c r="AG115" s="186"/>
    </row>
    <row r="116" s="108" customFormat="1" ht="244" customHeight="1" spans="1:33">
      <c r="A116" s="134">
        <f>SUBTOTAL(103,$D$9:D116)</f>
        <v>54</v>
      </c>
      <c r="B116" s="135" t="s">
        <v>466</v>
      </c>
      <c r="C116" s="138">
        <v>2025</v>
      </c>
      <c r="D116" s="135" t="s">
        <v>467</v>
      </c>
      <c r="E116" s="135" t="s">
        <v>457</v>
      </c>
      <c r="F116" s="135" t="s">
        <v>459</v>
      </c>
      <c r="G116" s="135" t="s">
        <v>48</v>
      </c>
      <c r="H116" s="135" t="s">
        <v>468</v>
      </c>
      <c r="I116" s="135" t="s">
        <v>123</v>
      </c>
      <c r="J116" s="156" t="s">
        <v>463</v>
      </c>
      <c r="K116" s="159">
        <v>3.3</v>
      </c>
      <c r="L116" s="159">
        <v>1</v>
      </c>
      <c r="M116" s="159">
        <v>259</v>
      </c>
      <c r="N116" s="159">
        <v>1069</v>
      </c>
      <c r="O116" s="159">
        <v>390</v>
      </c>
      <c r="P116" s="159">
        <v>390</v>
      </c>
      <c r="Q116" s="159">
        <v>0</v>
      </c>
      <c r="R116" s="159">
        <v>0</v>
      </c>
      <c r="S116" s="159">
        <v>0</v>
      </c>
      <c r="T116" s="159">
        <v>0</v>
      </c>
      <c r="U116" s="159"/>
      <c r="V116" s="159"/>
      <c r="W116" s="159"/>
      <c r="X116" s="159" t="s">
        <v>268</v>
      </c>
      <c r="Y116" s="159" t="s">
        <v>269</v>
      </c>
      <c r="Z116" s="159" t="s">
        <v>344</v>
      </c>
      <c r="AA116" s="159" t="s">
        <v>345</v>
      </c>
      <c r="AB116" s="159" t="s">
        <v>80</v>
      </c>
      <c r="AC116" s="160" t="s">
        <v>464</v>
      </c>
      <c r="AD116" s="160" t="s">
        <v>465</v>
      </c>
      <c r="AE116" s="186"/>
      <c r="AF116" s="186"/>
      <c r="AG116" s="186"/>
    </row>
    <row r="117" s="108" customFormat="1" ht="244" customHeight="1" spans="1:33">
      <c r="A117" s="134">
        <f>SUBTOTAL(103,$D$9:D117)</f>
        <v>55</v>
      </c>
      <c r="B117" s="135" t="s">
        <v>469</v>
      </c>
      <c r="C117" s="138">
        <v>2025</v>
      </c>
      <c r="D117" s="135" t="s">
        <v>470</v>
      </c>
      <c r="E117" s="135" t="s">
        <v>457</v>
      </c>
      <c r="F117" s="135" t="s">
        <v>459</v>
      </c>
      <c r="G117" s="135" t="s">
        <v>48</v>
      </c>
      <c r="H117" s="135" t="s">
        <v>331</v>
      </c>
      <c r="I117" s="135" t="s">
        <v>123</v>
      </c>
      <c r="J117" s="156" t="s">
        <v>471</v>
      </c>
      <c r="K117" s="159">
        <v>4.2</v>
      </c>
      <c r="L117" s="159">
        <v>1</v>
      </c>
      <c r="M117" s="159">
        <v>552</v>
      </c>
      <c r="N117" s="159">
        <v>2340</v>
      </c>
      <c r="O117" s="159">
        <v>390</v>
      </c>
      <c r="P117" s="159">
        <v>390</v>
      </c>
      <c r="Q117" s="159">
        <v>0</v>
      </c>
      <c r="R117" s="159">
        <v>0</v>
      </c>
      <c r="S117" s="159">
        <v>0</v>
      </c>
      <c r="T117" s="159">
        <v>0</v>
      </c>
      <c r="U117" s="159"/>
      <c r="V117" s="159"/>
      <c r="W117" s="159"/>
      <c r="X117" s="159" t="s">
        <v>130</v>
      </c>
      <c r="Y117" s="159" t="s">
        <v>131</v>
      </c>
      <c r="Z117" s="159" t="s">
        <v>344</v>
      </c>
      <c r="AA117" s="159" t="s">
        <v>345</v>
      </c>
      <c r="AB117" s="159" t="s">
        <v>80</v>
      </c>
      <c r="AC117" s="160" t="s">
        <v>472</v>
      </c>
      <c r="AD117" s="160" t="s">
        <v>353</v>
      </c>
      <c r="AE117" s="186"/>
      <c r="AF117" s="186"/>
      <c r="AG117" s="186"/>
    </row>
    <row r="118" s="108" customFormat="1" ht="244" customHeight="1" spans="1:33">
      <c r="A118" s="134">
        <f>SUBTOTAL(103,$D$9:D118)</f>
        <v>56</v>
      </c>
      <c r="B118" s="135" t="s">
        <v>473</v>
      </c>
      <c r="C118" s="138">
        <v>2025</v>
      </c>
      <c r="D118" s="135" t="s">
        <v>474</v>
      </c>
      <c r="E118" s="135" t="s">
        <v>457</v>
      </c>
      <c r="F118" s="135" t="s">
        <v>459</v>
      </c>
      <c r="G118" s="135" t="s">
        <v>48</v>
      </c>
      <c r="H118" s="135" t="s">
        <v>379</v>
      </c>
      <c r="I118" s="135" t="s">
        <v>475</v>
      </c>
      <c r="J118" s="156" t="s">
        <v>476</v>
      </c>
      <c r="K118" s="159">
        <v>2.114</v>
      </c>
      <c r="L118" s="159">
        <v>1</v>
      </c>
      <c r="M118" s="159">
        <v>767</v>
      </c>
      <c r="N118" s="159">
        <v>2677</v>
      </c>
      <c r="O118" s="159">
        <v>400</v>
      </c>
      <c r="P118" s="159">
        <v>0</v>
      </c>
      <c r="Q118" s="159">
        <v>400</v>
      </c>
      <c r="R118" s="159">
        <v>0</v>
      </c>
      <c r="S118" s="159">
        <v>0</v>
      </c>
      <c r="T118" s="159">
        <v>0</v>
      </c>
      <c r="U118" s="159"/>
      <c r="V118" s="159"/>
      <c r="W118" s="159"/>
      <c r="X118" s="159" t="s">
        <v>451</v>
      </c>
      <c r="Y118" s="159" t="s">
        <v>452</v>
      </c>
      <c r="Z118" s="159" t="s">
        <v>451</v>
      </c>
      <c r="AA118" s="159" t="s">
        <v>452</v>
      </c>
      <c r="AB118" s="159" t="s">
        <v>453</v>
      </c>
      <c r="AC118" s="160" t="s">
        <v>477</v>
      </c>
      <c r="AD118" s="160" t="s">
        <v>478</v>
      </c>
      <c r="AE118" s="186"/>
      <c r="AF118" s="186"/>
      <c r="AG118" s="186"/>
    </row>
    <row r="119" s="108" customFormat="1" ht="244" customHeight="1" spans="1:33">
      <c r="A119" s="134">
        <f>SUBTOTAL(103,$D$9:D119)</f>
        <v>57</v>
      </c>
      <c r="B119" s="135" t="s">
        <v>479</v>
      </c>
      <c r="C119" s="138">
        <v>2025</v>
      </c>
      <c r="D119" s="135" t="s">
        <v>480</v>
      </c>
      <c r="E119" s="135" t="s">
        <v>457</v>
      </c>
      <c r="F119" s="135" t="s">
        <v>459</v>
      </c>
      <c r="G119" s="135" t="s">
        <v>48</v>
      </c>
      <c r="H119" s="135" t="s">
        <v>481</v>
      </c>
      <c r="I119" s="135" t="s">
        <v>70</v>
      </c>
      <c r="J119" s="156" t="s">
        <v>482</v>
      </c>
      <c r="K119" s="159">
        <v>20.5</v>
      </c>
      <c r="L119" s="159">
        <v>1</v>
      </c>
      <c r="M119" s="159">
        <v>2314</v>
      </c>
      <c r="N119" s="159">
        <v>9282</v>
      </c>
      <c r="O119" s="159">
        <v>1200</v>
      </c>
      <c r="P119" s="159">
        <v>0</v>
      </c>
      <c r="Q119" s="159">
        <v>1200</v>
      </c>
      <c r="R119" s="159">
        <v>0</v>
      </c>
      <c r="S119" s="159">
        <v>0</v>
      </c>
      <c r="T119" s="159">
        <v>0</v>
      </c>
      <c r="U119" s="159"/>
      <c r="V119" s="159"/>
      <c r="W119" s="159"/>
      <c r="X119" s="159" t="s">
        <v>130</v>
      </c>
      <c r="Y119" s="159" t="s">
        <v>131</v>
      </c>
      <c r="Z119" s="159" t="s">
        <v>451</v>
      </c>
      <c r="AA119" s="159" t="s">
        <v>452</v>
      </c>
      <c r="AB119" s="159" t="s">
        <v>453</v>
      </c>
      <c r="AC119" s="160" t="s">
        <v>483</v>
      </c>
      <c r="AD119" s="160" t="s">
        <v>483</v>
      </c>
      <c r="AE119" s="186"/>
      <c r="AF119" s="186"/>
      <c r="AG119" s="186"/>
    </row>
    <row r="120" s="108" customFormat="1" ht="244" customHeight="1" spans="1:33">
      <c r="A120" s="134">
        <f>SUBTOTAL(103,$D$9:D120)</f>
        <v>58</v>
      </c>
      <c r="B120" s="135" t="s">
        <v>484</v>
      </c>
      <c r="C120" s="138">
        <v>2025</v>
      </c>
      <c r="D120" s="135" t="s">
        <v>485</v>
      </c>
      <c r="E120" s="135" t="s">
        <v>457</v>
      </c>
      <c r="F120" s="135" t="s">
        <v>459</v>
      </c>
      <c r="G120" s="135" t="s">
        <v>96</v>
      </c>
      <c r="H120" s="135" t="s">
        <v>486</v>
      </c>
      <c r="I120" s="135" t="s">
        <v>487</v>
      </c>
      <c r="J120" s="156" t="s">
        <v>488</v>
      </c>
      <c r="K120" s="159">
        <v>7</v>
      </c>
      <c r="L120" s="159">
        <v>1</v>
      </c>
      <c r="M120" s="159">
        <v>1435</v>
      </c>
      <c r="N120" s="159">
        <v>5516</v>
      </c>
      <c r="O120" s="159">
        <v>385</v>
      </c>
      <c r="P120" s="159">
        <v>0</v>
      </c>
      <c r="Q120" s="159">
        <v>385</v>
      </c>
      <c r="R120" s="159">
        <v>0</v>
      </c>
      <c r="S120" s="159">
        <v>0</v>
      </c>
      <c r="T120" s="159">
        <v>0</v>
      </c>
      <c r="U120" s="159"/>
      <c r="V120" s="159"/>
      <c r="W120" s="159"/>
      <c r="X120" s="159" t="s">
        <v>116</v>
      </c>
      <c r="Y120" s="159" t="s">
        <v>117</v>
      </c>
      <c r="Z120" s="159" t="s">
        <v>451</v>
      </c>
      <c r="AA120" s="159" t="s">
        <v>452</v>
      </c>
      <c r="AB120" s="159" t="s">
        <v>453</v>
      </c>
      <c r="AC120" s="160" t="s">
        <v>489</v>
      </c>
      <c r="AD120" s="160" t="s">
        <v>478</v>
      </c>
      <c r="AE120" s="186"/>
      <c r="AF120" s="186"/>
      <c r="AG120" s="186"/>
    </row>
    <row r="121" s="108" customFormat="1" ht="244" customHeight="1" spans="1:33">
      <c r="A121" s="134">
        <f>SUBTOTAL(103,$D$9:D121)</f>
        <v>59</v>
      </c>
      <c r="B121" s="135" t="s">
        <v>490</v>
      </c>
      <c r="C121" s="138">
        <v>2025</v>
      </c>
      <c r="D121" s="135" t="s">
        <v>491</v>
      </c>
      <c r="E121" s="135" t="s">
        <v>457</v>
      </c>
      <c r="F121" s="135" t="s">
        <v>459</v>
      </c>
      <c r="G121" s="135" t="s">
        <v>48</v>
      </c>
      <c r="H121" s="135" t="s">
        <v>492</v>
      </c>
      <c r="I121" s="135" t="s">
        <v>70</v>
      </c>
      <c r="J121" s="156" t="s">
        <v>493</v>
      </c>
      <c r="K121" s="159">
        <v>11.7</v>
      </c>
      <c r="L121" s="159">
        <v>1</v>
      </c>
      <c r="M121" s="159">
        <v>3994</v>
      </c>
      <c r="N121" s="159">
        <v>15528</v>
      </c>
      <c r="O121" s="159">
        <v>643.5</v>
      </c>
      <c r="P121" s="159">
        <v>0</v>
      </c>
      <c r="Q121" s="159">
        <v>643.5</v>
      </c>
      <c r="R121" s="159">
        <v>0</v>
      </c>
      <c r="S121" s="159">
        <v>0</v>
      </c>
      <c r="T121" s="159">
        <v>0</v>
      </c>
      <c r="U121" s="159"/>
      <c r="V121" s="159"/>
      <c r="W121" s="159"/>
      <c r="X121" s="159" t="s">
        <v>116</v>
      </c>
      <c r="Y121" s="159" t="s">
        <v>117</v>
      </c>
      <c r="Z121" s="159" t="s">
        <v>451</v>
      </c>
      <c r="AA121" s="159" t="s">
        <v>452</v>
      </c>
      <c r="AB121" s="159" t="s">
        <v>453</v>
      </c>
      <c r="AC121" s="160" t="s">
        <v>494</v>
      </c>
      <c r="AD121" s="160" t="s">
        <v>478</v>
      </c>
      <c r="AE121" s="186"/>
      <c r="AF121" s="186"/>
      <c r="AG121" s="186"/>
    </row>
    <row r="122" s="108" customFormat="1" ht="244" customHeight="1" spans="1:33">
      <c r="A122" s="134">
        <f>SUBTOTAL(103,$D$9:D122)</f>
        <v>60</v>
      </c>
      <c r="B122" s="135" t="s">
        <v>495</v>
      </c>
      <c r="C122" s="138">
        <v>2025</v>
      </c>
      <c r="D122" s="135" t="s">
        <v>496</v>
      </c>
      <c r="E122" s="135" t="s">
        <v>457</v>
      </c>
      <c r="F122" s="135" t="s">
        <v>459</v>
      </c>
      <c r="G122" s="135" t="s">
        <v>48</v>
      </c>
      <c r="H122" s="135" t="s">
        <v>497</v>
      </c>
      <c r="I122" s="135" t="s">
        <v>70</v>
      </c>
      <c r="J122" s="156" t="s">
        <v>498</v>
      </c>
      <c r="K122" s="159">
        <f>6.5+9.5+2+2.6</f>
        <v>20.6</v>
      </c>
      <c r="L122" s="159">
        <v>1</v>
      </c>
      <c r="M122" s="159">
        <v>2569</v>
      </c>
      <c r="N122" s="159">
        <v>9385</v>
      </c>
      <c r="O122" s="159">
        <v>1030</v>
      </c>
      <c r="P122" s="159"/>
      <c r="Q122" s="159">
        <v>1030</v>
      </c>
      <c r="R122" s="159">
        <v>0</v>
      </c>
      <c r="S122" s="159">
        <v>0</v>
      </c>
      <c r="T122" s="159">
        <v>0</v>
      </c>
      <c r="U122" s="159"/>
      <c r="V122" s="159"/>
      <c r="W122" s="159"/>
      <c r="X122" s="159" t="s">
        <v>99</v>
      </c>
      <c r="Y122" s="159" t="s">
        <v>100</v>
      </c>
      <c r="Z122" s="159" t="s">
        <v>451</v>
      </c>
      <c r="AA122" s="159" t="s">
        <v>452</v>
      </c>
      <c r="AB122" s="159" t="s">
        <v>453</v>
      </c>
      <c r="AC122" s="160" t="s">
        <v>499</v>
      </c>
      <c r="AD122" s="160" t="s">
        <v>500</v>
      </c>
      <c r="AE122" s="186"/>
      <c r="AF122" s="186"/>
      <c r="AG122" s="186"/>
    </row>
    <row r="123" s="108" customFormat="1" ht="244" customHeight="1" spans="1:33">
      <c r="A123" s="134">
        <f>SUBTOTAL(103,$D$9:D123)</f>
        <v>61</v>
      </c>
      <c r="B123" s="135" t="s">
        <v>501</v>
      </c>
      <c r="C123" s="138">
        <v>2025</v>
      </c>
      <c r="D123" s="135" t="s">
        <v>502</v>
      </c>
      <c r="E123" s="135" t="s">
        <v>457</v>
      </c>
      <c r="F123" s="135" t="s">
        <v>459</v>
      </c>
      <c r="G123" s="135" t="s">
        <v>96</v>
      </c>
      <c r="H123" s="135" t="s">
        <v>97</v>
      </c>
      <c r="I123" s="135" t="s">
        <v>70</v>
      </c>
      <c r="J123" s="156" t="s">
        <v>503</v>
      </c>
      <c r="K123" s="159">
        <v>1</v>
      </c>
      <c r="L123" s="159">
        <v>1</v>
      </c>
      <c r="M123" s="159">
        <v>676</v>
      </c>
      <c r="N123" s="159">
        <v>2251</v>
      </c>
      <c r="O123" s="159">
        <v>200</v>
      </c>
      <c r="P123" s="159"/>
      <c r="Q123" s="159">
        <v>200</v>
      </c>
      <c r="R123" s="159">
        <v>0</v>
      </c>
      <c r="S123" s="159">
        <v>0</v>
      </c>
      <c r="T123" s="159">
        <v>0</v>
      </c>
      <c r="U123" s="159"/>
      <c r="V123" s="159"/>
      <c r="W123" s="159"/>
      <c r="X123" s="159" t="s">
        <v>451</v>
      </c>
      <c r="Y123" s="159" t="s">
        <v>452</v>
      </c>
      <c r="Z123" s="159" t="s">
        <v>451</v>
      </c>
      <c r="AA123" s="159" t="s">
        <v>452</v>
      </c>
      <c r="AB123" s="159" t="s">
        <v>453</v>
      </c>
      <c r="AC123" s="160" t="s">
        <v>504</v>
      </c>
      <c r="AD123" s="160" t="s">
        <v>505</v>
      </c>
      <c r="AE123" s="186"/>
      <c r="AF123" s="186"/>
      <c r="AG123" s="186"/>
    </row>
    <row r="124" s="108" customFormat="1" ht="244" customHeight="1" spans="1:33">
      <c r="A124" s="134">
        <f>SUBTOTAL(103,$D$9:D124)</f>
        <v>62</v>
      </c>
      <c r="B124" s="135" t="s">
        <v>506</v>
      </c>
      <c r="C124" s="138">
        <v>2025</v>
      </c>
      <c r="D124" s="135" t="s">
        <v>507</v>
      </c>
      <c r="E124" s="135" t="s">
        <v>457</v>
      </c>
      <c r="F124" s="135" t="s">
        <v>459</v>
      </c>
      <c r="G124" s="135" t="s">
        <v>48</v>
      </c>
      <c r="H124" s="135" t="s">
        <v>290</v>
      </c>
      <c r="I124" s="135" t="s">
        <v>187</v>
      </c>
      <c r="J124" s="156" t="s">
        <v>508</v>
      </c>
      <c r="K124" s="159">
        <v>3.2</v>
      </c>
      <c r="L124" s="159">
        <v>1</v>
      </c>
      <c r="M124" s="159">
        <v>489</v>
      </c>
      <c r="N124" s="159">
        <v>1906</v>
      </c>
      <c r="O124" s="159">
        <v>360</v>
      </c>
      <c r="P124" s="159">
        <v>0</v>
      </c>
      <c r="Q124" s="159">
        <v>360</v>
      </c>
      <c r="R124" s="159">
        <v>0</v>
      </c>
      <c r="S124" s="159">
        <v>0</v>
      </c>
      <c r="T124" s="159">
        <v>0</v>
      </c>
      <c r="U124" s="159"/>
      <c r="V124" s="159"/>
      <c r="W124" s="159"/>
      <c r="X124" s="159" t="s">
        <v>108</v>
      </c>
      <c r="Y124" s="159" t="s">
        <v>109</v>
      </c>
      <c r="Z124" s="159" t="s">
        <v>451</v>
      </c>
      <c r="AA124" s="159" t="s">
        <v>452</v>
      </c>
      <c r="AB124" s="159" t="s">
        <v>453</v>
      </c>
      <c r="AC124" s="160" t="s">
        <v>509</v>
      </c>
      <c r="AD124" s="160" t="s">
        <v>510</v>
      </c>
      <c r="AE124" s="186"/>
      <c r="AF124" s="186"/>
      <c r="AG124" s="186"/>
    </row>
    <row r="125" s="108" customFormat="1" ht="244" customHeight="1" spans="1:33">
      <c r="A125" s="134">
        <f>SUBTOTAL(103,$D$9:D125)</f>
        <v>63</v>
      </c>
      <c r="B125" s="135" t="s">
        <v>511</v>
      </c>
      <c r="C125" s="138">
        <v>2025</v>
      </c>
      <c r="D125" s="135" t="s">
        <v>512</v>
      </c>
      <c r="E125" s="135" t="s">
        <v>457</v>
      </c>
      <c r="F125" s="135" t="s">
        <v>459</v>
      </c>
      <c r="G125" s="135" t="s">
        <v>48</v>
      </c>
      <c r="H125" s="135" t="s">
        <v>513</v>
      </c>
      <c r="I125" s="135" t="s">
        <v>187</v>
      </c>
      <c r="J125" s="156" t="s">
        <v>514</v>
      </c>
      <c r="K125" s="159">
        <v>2</v>
      </c>
      <c r="L125" s="159">
        <v>1</v>
      </c>
      <c r="M125" s="159">
        <v>722</v>
      </c>
      <c r="N125" s="159">
        <v>2820</v>
      </c>
      <c r="O125" s="159">
        <v>800</v>
      </c>
      <c r="P125" s="159">
        <v>0</v>
      </c>
      <c r="Q125" s="159">
        <v>800</v>
      </c>
      <c r="R125" s="159">
        <v>0</v>
      </c>
      <c r="S125" s="159">
        <v>0</v>
      </c>
      <c r="T125" s="159">
        <v>0</v>
      </c>
      <c r="U125" s="159"/>
      <c r="V125" s="159"/>
      <c r="W125" s="159"/>
      <c r="X125" s="159" t="s">
        <v>108</v>
      </c>
      <c r="Y125" s="159" t="s">
        <v>109</v>
      </c>
      <c r="Z125" s="159" t="s">
        <v>451</v>
      </c>
      <c r="AA125" s="159" t="s">
        <v>452</v>
      </c>
      <c r="AB125" s="159" t="s">
        <v>453</v>
      </c>
      <c r="AC125" s="160" t="s">
        <v>515</v>
      </c>
      <c r="AD125" s="160" t="s">
        <v>516</v>
      </c>
      <c r="AE125" s="186"/>
      <c r="AF125" s="186"/>
      <c r="AG125" s="186"/>
    </row>
    <row r="126" s="108" customFormat="1" ht="244" customHeight="1" spans="1:33">
      <c r="A126" s="134">
        <f>SUBTOTAL(103,$D$9:D126)</f>
        <v>64</v>
      </c>
      <c r="B126" s="135" t="s">
        <v>517</v>
      </c>
      <c r="C126" s="138">
        <v>2025</v>
      </c>
      <c r="D126" s="135" t="s">
        <v>518</v>
      </c>
      <c r="E126" s="135" t="s">
        <v>457</v>
      </c>
      <c r="F126" s="135" t="s">
        <v>459</v>
      </c>
      <c r="G126" s="135" t="s">
        <v>48</v>
      </c>
      <c r="H126" s="135" t="s">
        <v>137</v>
      </c>
      <c r="I126" s="135" t="s">
        <v>519</v>
      </c>
      <c r="J126" s="156" t="s">
        <v>520</v>
      </c>
      <c r="K126" s="159">
        <v>45.94</v>
      </c>
      <c r="L126" s="159">
        <v>1</v>
      </c>
      <c r="M126" s="159">
        <v>4061</v>
      </c>
      <c r="N126" s="159">
        <v>21561</v>
      </c>
      <c r="O126" s="159">
        <v>2895</v>
      </c>
      <c r="P126" s="159">
        <v>0</v>
      </c>
      <c r="Q126" s="159">
        <v>2895</v>
      </c>
      <c r="R126" s="159">
        <v>0</v>
      </c>
      <c r="S126" s="159">
        <v>0</v>
      </c>
      <c r="T126" s="159">
        <v>0</v>
      </c>
      <c r="U126" s="159"/>
      <c r="V126" s="159"/>
      <c r="W126" s="159"/>
      <c r="X126" s="159" t="s">
        <v>137</v>
      </c>
      <c r="Y126" s="159" t="s">
        <v>138</v>
      </c>
      <c r="Z126" s="159" t="s">
        <v>451</v>
      </c>
      <c r="AA126" s="159" t="s">
        <v>452</v>
      </c>
      <c r="AB126" s="159" t="s">
        <v>453</v>
      </c>
      <c r="AC126" s="160" t="s">
        <v>521</v>
      </c>
      <c r="AD126" s="160" t="s">
        <v>522</v>
      </c>
      <c r="AE126" s="186"/>
      <c r="AF126" s="186"/>
      <c r="AG126" s="186"/>
    </row>
    <row r="127" s="108" customFormat="1" ht="244" customHeight="1" spans="1:33">
      <c r="A127" s="134">
        <f>SUBTOTAL(103,$D$9:D127)</f>
        <v>65</v>
      </c>
      <c r="B127" s="135" t="s">
        <v>523</v>
      </c>
      <c r="C127" s="138">
        <v>2025</v>
      </c>
      <c r="D127" s="135" t="s">
        <v>524</v>
      </c>
      <c r="E127" s="135" t="s">
        <v>457</v>
      </c>
      <c r="F127" s="135" t="s">
        <v>459</v>
      </c>
      <c r="G127" s="135" t="s">
        <v>96</v>
      </c>
      <c r="H127" s="135" t="s">
        <v>525</v>
      </c>
      <c r="I127" s="135" t="s">
        <v>380</v>
      </c>
      <c r="J127" s="156" t="s">
        <v>526</v>
      </c>
      <c r="K127" s="161">
        <v>2</v>
      </c>
      <c r="L127" s="161">
        <v>1</v>
      </c>
      <c r="M127" s="161">
        <v>349</v>
      </c>
      <c r="N127" s="161">
        <v>1312</v>
      </c>
      <c r="O127" s="161">
        <v>150</v>
      </c>
      <c r="P127" s="161"/>
      <c r="Q127" s="161">
        <v>150</v>
      </c>
      <c r="R127" s="161"/>
      <c r="S127" s="161"/>
      <c r="T127" s="161"/>
      <c r="U127" s="161"/>
      <c r="V127" s="161"/>
      <c r="W127" s="161"/>
      <c r="X127" s="159" t="s">
        <v>527</v>
      </c>
      <c r="Y127" s="159" t="s">
        <v>528</v>
      </c>
      <c r="Z127" s="159" t="s">
        <v>451</v>
      </c>
      <c r="AA127" s="159" t="s">
        <v>452</v>
      </c>
      <c r="AB127" s="159" t="s">
        <v>453</v>
      </c>
      <c r="AC127" s="160" t="s">
        <v>529</v>
      </c>
      <c r="AD127" s="160" t="s">
        <v>530</v>
      </c>
      <c r="AE127" s="142"/>
      <c r="AF127" s="142"/>
      <c r="AG127" s="142"/>
    </row>
    <row r="128" s="108" customFormat="1" ht="244" customHeight="1" spans="1:33">
      <c r="A128" s="134">
        <f>SUBTOTAL(103,$D$9:D128)</f>
        <v>66</v>
      </c>
      <c r="B128" s="135" t="s">
        <v>531</v>
      </c>
      <c r="C128" s="138">
        <v>2025</v>
      </c>
      <c r="D128" s="135" t="s">
        <v>532</v>
      </c>
      <c r="E128" s="135" t="s">
        <v>457</v>
      </c>
      <c r="F128" s="135" t="s">
        <v>459</v>
      </c>
      <c r="G128" s="135" t="s">
        <v>48</v>
      </c>
      <c r="H128" s="135" t="s">
        <v>533</v>
      </c>
      <c r="I128" s="135" t="s">
        <v>380</v>
      </c>
      <c r="J128" s="156" t="s">
        <v>534</v>
      </c>
      <c r="K128" s="161">
        <v>23</v>
      </c>
      <c r="L128" s="161">
        <v>1</v>
      </c>
      <c r="M128" s="161">
        <v>100</v>
      </c>
      <c r="N128" s="161">
        <v>299</v>
      </c>
      <c r="O128" s="161">
        <v>600</v>
      </c>
      <c r="P128" s="161"/>
      <c r="Q128" s="161">
        <v>600</v>
      </c>
      <c r="R128" s="161"/>
      <c r="S128" s="161"/>
      <c r="T128" s="161"/>
      <c r="U128" s="161"/>
      <c r="V128" s="161"/>
      <c r="W128" s="161"/>
      <c r="X128" s="159" t="s">
        <v>527</v>
      </c>
      <c r="Y128" s="159" t="s">
        <v>528</v>
      </c>
      <c r="Z128" s="159" t="s">
        <v>451</v>
      </c>
      <c r="AA128" s="159" t="s">
        <v>452</v>
      </c>
      <c r="AB128" s="159" t="s">
        <v>453</v>
      </c>
      <c r="AC128" s="160" t="s">
        <v>529</v>
      </c>
      <c r="AD128" s="160" t="s">
        <v>535</v>
      </c>
      <c r="AE128" s="142"/>
      <c r="AF128" s="142"/>
      <c r="AG128" s="142"/>
    </row>
    <row r="129" s="108" customFormat="1" ht="244" customHeight="1" spans="1:33">
      <c r="A129" s="134">
        <f>SUBTOTAL(103,$D$9:D129)</f>
        <v>67</v>
      </c>
      <c r="B129" s="135" t="s">
        <v>536</v>
      </c>
      <c r="C129" s="135">
        <v>2025</v>
      </c>
      <c r="D129" s="135" t="s">
        <v>537</v>
      </c>
      <c r="E129" s="135" t="s">
        <v>457</v>
      </c>
      <c r="F129" s="135" t="s">
        <v>459</v>
      </c>
      <c r="G129" s="135" t="s">
        <v>48</v>
      </c>
      <c r="H129" s="135" t="s">
        <v>538</v>
      </c>
      <c r="I129" s="135" t="s">
        <v>106</v>
      </c>
      <c r="J129" s="156" t="s">
        <v>539</v>
      </c>
      <c r="K129" s="161">
        <v>30</v>
      </c>
      <c r="L129" s="161">
        <v>1</v>
      </c>
      <c r="M129" s="161">
        <v>5265</v>
      </c>
      <c r="N129" s="161">
        <v>22663</v>
      </c>
      <c r="O129" s="161">
        <v>1800</v>
      </c>
      <c r="P129" s="161">
        <v>1400</v>
      </c>
      <c r="Q129" s="161">
        <v>400</v>
      </c>
      <c r="R129" s="161"/>
      <c r="S129" s="161"/>
      <c r="T129" s="161"/>
      <c r="U129" s="161"/>
      <c r="V129" s="161"/>
      <c r="W129" s="161"/>
      <c r="X129" s="159" t="s">
        <v>451</v>
      </c>
      <c r="Y129" s="159" t="s">
        <v>452</v>
      </c>
      <c r="Z129" s="159" t="s">
        <v>451</v>
      </c>
      <c r="AA129" s="159" t="s">
        <v>452</v>
      </c>
      <c r="AB129" s="159" t="s">
        <v>453</v>
      </c>
      <c r="AC129" s="160" t="s">
        <v>540</v>
      </c>
      <c r="AD129" s="160" t="s">
        <v>541</v>
      </c>
      <c r="AE129" s="142" t="s">
        <v>218</v>
      </c>
      <c r="AF129" s="142" t="s">
        <v>219</v>
      </c>
      <c r="AG129" s="142"/>
    </row>
    <row r="130" s="108" customFormat="1" ht="244" customHeight="1" spans="1:33">
      <c r="A130" s="134">
        <f>SUBTOTAL(103,$D$9:D130)</f>
        <v>68</v>
      </c>
      <c r="B130" s="135" t="s">
        <v>542</v>
      </c>
      <c r="C130" s="135">
        <v>2025</v>
      </c>
      <c r="D130" s="135" t="s">
        <v>543</v>
      </c>
      <c r="E130" s="135" t="s">
        <v>457</v>
      </c>
      <c r="F130" s="135" t="s">
        <v>459</v>
      </c>
      <c r="G130" s="135" t="s">
        <v>48</v>
      </c>
      <c r="H130" s="135" t="s">
        <v>527</v>
      </c>
      <c r="I130" s="135" t="s">
        <v>106</v>
      </c>
      <c r="J130" s="156" t="s">
        <v>544</v>
      </c>
      <c r="K130" s="161">
        <v>14.313</v>
      </c>
      <c r="L130" s="161">
        <v>1</v>
      </c>
      <c r="M130" s="161">
        <v>40</v>
      </c>
      <c r="N130" s="161">
        <v>168</v>
      </c>
      <c r="O130" s="161">
        <v>13700</v>
      </c>
      <c r="P130" s="161">
        <v>8700</v>
      </c>
      <c r="Q130" s="161">
        <v>5000</v>
      </c>
      <c r="R130" s="161"/>
      <c r="S130" s="161"/>
      <c r="T130" s="161"/>
      <c r="U130" s="161"/>
      <c r="V130" s="161"/>
      <c r="W130" s="161"/>
      <c r="X130" s="159" t="s">
        <v>451</v>
      </c>
      <c r="Y130" s="159" t="s">
        <v>452</v>
      </c>
      <c r="Z130" s="159" t="s">
        <v>451</v>
      </c>
      <c r="AA130" s="159" t="s">
        <v>452</v>
      </c>
      <c r="AB130" s="159" t="s">
        <v>453</v>
      </c>
      <c r="AC130" s="160" t="s">
        <v>545</v>
      </c>
      <c r="AD130" s="160" t="s">
        <v>546</v>
      </c>
      <c r="AE130" s="142" t="s">
        <v>218</v>
      </c>
      <c r="AF130" s="142" t="s">
        <v>219</v>
      </c>
      <c r="AG130" s="142"/>
    </row>
    <row r="131" s="108" customFormat="1" ht="36" customHeight="1" spans="1:33">
      <c r="A131" s="132" t="s">
        <v>44</v>
      </c>
      <c r="B131" s="140" t="s">
        <v>547</v>
      </c>
      <c r="C131" s="140"/>
      <c r="D131" s="140"/>
      <c r="E131" s="140"/>
      <c r="F131" s="140"/>
      <c r="G131" s="140"/>
      <c r="H131" s="140"/>
      <c r="I131" s="140"/>
      <c r="J131" s="140"/>
      <c r="K131" s="158">
        <f t="shared" ref="K131:Q131" si="57">SUM(K132)</f>
        <v>9.7</v>
      </c>
      <c r="L131" s="158">
        <f t="shared" si="57"/>
        <v>1</v>
      </c>
      <c r="M131" s="158">
        <f t="shared" si="57"/>
        <v>46</v>
      </c>
      <c r="N131" s="158">
        <f t="shared" si="57"/>
        <v>150</v>
      </c>
      <c r="O131" s="158">
        <f t="shared" si="57"/>
        <v>390</v>
      </c>
      <c r="P131" s="158">
        <f t="shared" si="57"/>
        <v>390</v>
      </c>
      <c r="Q131" s="158">
        <f t="shared" si="57"/>
        <v>0</v>
      </c>
      <c r="R131" s="158">
        <f t="shared" ref="R131:W131" si="58">SUM(R132)</f>
        <v>0</v>
      </c>
      <c r="S131" s="158">
        <f t="shared" si="58"/>
        <v>0</v>
      </c>
      <c r="T131" s="158">
        <f t="shared" si="58"/>
        <v>0</v>
      </c>
      <c r="U131" s="158">
        <f t="shared" si="58"/>
        <v>0</v>
      </c>
      <c r="V131" s="158">
        <f t="shared" si="58"/>
        <v>0</v>
      </c>
      <c r="W131" s="158">
        <f t="shared" si="58"/>
        <v>0</v>
      </c>
      <c r="X131" s="161"/>
      <c r="Y131" s="161"/>
      <c r="Z131" s="161"/>
      <c r="AA131" s="161"/>
      <c r="AB131" s="161"/>
      <c r="AC131" s="186"/>
      <c r="AD131" s="186"/>
      <c r="AE131" s="186"/>
      <c r="AF131" s="186"/>
      <c r="AG131" s="186"/>
    </row>
    <row r="132" s="108" customFormat="1" ht="113" customHeight="1" spans="1:33">
      <c r="A132" s="134">
        <f>SUBTOTAL(103,$D$9:D132)</f>
        <v>69</v>
      </c>
      <c r="B132" s="135" t="s">
        <v>548</v>
      </c>
      <c r="C132" s="135">
        <v>2025</v>
      </c>
      <c r="D132" s="135" t="s">
        <v>549</v>
      </c>
      <c r="E132" s="135" t="s">
        <v>457</v>
      </c>
      <c r="F132" s="135" t="s">
        <v>547</v>
      </c>
      <c r="G132" s="135" t="s">
        <v>48</v>
      </c>
      <c r="H132" s="135" t="s">
        <v>550</v>
      </c>
      <c r="I132" s="135" t="s">
        <v>106</v>
      </c>
      <c r="J132" s="156" t="s">
        <v>551</v>
      </c>
      <c r="K132" s="161">
        <v>9.7</v>
      </c>
      <c r="L132" s="161">
        <v>1</v>
      </c>
      <c r="M132" s="161">
        <v>46</v>
      </c>
      <c r="N132" s="161">
        <v>150</v>
      </c>
      <c r="O132" s="161">
        <v>390</v>
      </c>
      <c r="P132" s="161">
        <v>390</v>
      </c>
      <c r="Q132" s="161"/>
      <c r="R132" s="161"/>
      <c r="S132" s="161"/>
      <c r="T132" s="161"/>
      <c r="U132" s="161"/>
      <c r="V132" s="161"/>
      <c r="W132" s="161"/>
      <c r="X132" s="159" t="s">
        <v>137</v>
      </c>
      <c r="Y132" s="159" t="s">
        <v>138</v>
      </c>
      <c r="Z132" s="159" t="s">
        <v>344</v>
      </c>
      <c r="AA132" s="159" t="s">
        <v>345</v>
      </c>
      <c r="AB132" s="159" t="s">
        <v>80</v>
      </c>
      <c r="AC132" s="160" t="s">
        <v>552</v>
      </c>
      <c r="AD132" s="160" t="s">
        <v>553</v>
      </c>
      <c r="AE132" s="142" t="s">
        <v>218</v>
      </c>
      <c r="AF132" s="142" t="s">
        <v>219</v>
      </c>
      <c r="AG132" s="142"/>
    </row>
    <row r="133" s="108" customFormat="1" ht="36" customHeight="1" spans="1:33">
      <c r="A133" s="132" t="s">
        <v>44</v>
      </c>
      <c r="B133" s="140" t="s">
        <v>554</v>
      </c>
      <c r="C133" s="140"/>
      <c r="D133" s="140"/>
      <c r="E133" s="140"/>
      <c r="F133" s="140"/>
      <c r="G133" s="140"/>
      <c r="H133" s="140"/>
      <c r="I133" s="140"/>
      <c r="J133" s="140"/>
      <c r="K133" s="158"/>
      <c r="L133" s="158"/>
      <c r="M133" s="158"/>
      <c r="N133" s="158"/>
      <c r="O133" s="158"/>
      <c r="P133" s="158"/>
      <c r="Q133" s="158"/>
      <c r="R133" s="158"/>
      <c r="S133" s="158"/>
      <c r="T133" s="158"/>
      <c r="U133" s="158"/>
      <c r="V133" s="158"/>
      <c r="W133" s="158"/>
      <c r="X133" s="161"/>
      <c r="Y133" s="161"/>
      <c r="Z133" s="161"/>
      <c r="AA133" s="161"/>
      <c r="AB133" s="161"/>
      <c r="AC133" s="186"/>
      <c r="AD133" s="186"/>
      <c r="AE133" s="186"/>
      <c r="AF133" s="186"/>
      <c r="AG133" s="186"/>
    </row>
    <row r="134" s="108" customFormat="1" ht="36" customHeight="1" spans="1:33">
      <c r="A134" s="132" t="s">
        <v>44</v>
      </c>
      <c r="B134" s="140" t="s">
        <v>555</v>
      </c>
      <c r="C134" s="140"/>
      <c r="D134" s="140"/>
      <c r="E134" s="140"/>
      <c r="F134" s="140"/>
      <c r="G134" s="140"/>
      <c r="H134" s="140"/>
      <c r="I134" s="140"/>
      <c r="J134" s="140"/>
      <c r="K134" s="158"/>
      <c r="L134" s="158"/>
      <c r="M134" s="158"/>
      <c r="N134" s="158"/>
      <c r="O134" s="158"/>
      <c r="P134" s="158"/>
      <c r="Q134" s="158"/>
      <c r="R134" s="158"/>
      <c r="S134" s="158"/>
      <c r="T134" s="158"/>
      <c r="U134" s="158"/>
      <c r="V134" s="158"/>
      <c r="W134" s="158"/>
      <c r="X134" s="161"/>
      <c r="Y134" s="161"/>
      <c r="Z134" s="161"/>
      <c r="AA134" s="161"/>
      <c r="AB134" s="161"/>
      <c r="AC134" s="186"/>
      <c r="AD134" s="186"/>
      <c r="AE134" s="186"/>
      <c r="AF134" s="186"/>
      <c r="AG134" s="186"/>
    </row>
    <row r="135" s="108" customFormat="1" ht="36" customHeight="1" spans="1:33">
      <c r="A135" s="132" t="s">
        <v>44</v>
      </c>
      <c r="B135" s="140" t="s">
        <v>556</v>
      </c>
      <c r="C135" s="140"/>
      <c r="D135" s="140"/>
      <c r="E135" s="140"/>
      <c r="F135" s="140"/>
      <c r="G135" s="140"/>
      <c r="H135" s="140"/>
      <c r="I135" s="140"/>
      <c r="J135" s="140"/>
      <c r="K135" s="158"/>
      <c r="L135" s="158"/>
      <c r="M135" s="158"/>
      <c r="N135" s="158"/>
      <c r="O135" s="158"/>
      <c r="P135" s="158"/>
      <c r="Q135" s="158"/>
      <c r="R135" s="158"/>
      <c r="S135" s="158"/>
      <c r="T135" s="158"/>
      <c r="U135" s="158"/>
      <c r="V135" s="158"/>
      <c r="W135" s="158"/>
      <c r="X135" s="161"/>
      <c r="Y135" s="161"/>
      <c r="Z135" s="161"/>
      <c r="AA135" s="161"/>
      <c r="AB135" s="161"/>
      <c r="AC135" s="186"/>
      <c r="AD135" s="186"/>
      <c r="AE135" s="186"/>
      <c r="AF135" s="186"/>
      <c r="AG135" s="186"/>
    </row>
    <row r="136" s="108" customFormat="1" ht="36" customHeight="1" spans="1:33">
      <c r="A136" s="132" t="s">
        <v>44</v>
      </c>
      <c r="B136" s="140" t="s">
        <v>557</v>
      </c>
      <c r="C136" s="140"/>
      <c r="D136" s="140"/>
      <c r="E136" s="140"/>
      <c r="F136" s="140"/>
      <c r="G136" s="140"/>
      <c r="H136" s="140"/>
      <c r="I136" s="140"/>
      <c r="J136" s="140"/>
      <c r="K136" s="158"/>
      <c r="L136" s="158"/>
      <c r="M136" s="158"/>
      <c r="N136" s="158"/>
      <c r="O136" s="158"/>
      <c r="P136" s="158"/>
      <c r="Q136" s="158"/>
      <c r="R136" s="158"/>
      <c r="S136" s="158"/>
      <c r="T136" s="158"/>
      <c r="U136" s="158"/>
      <c r="V136" s="158"/>
      <c r="W136" s="158"/>
      <c r="X136" s="161"/>
      <c r="Y136" s="161"/>
      <c r="Z136" s="161"/>
      <c r="AA136" s="161"/>
      <c r="AB136" s="161"/>
      <c r="AC136" s="186"/>
      <c r="AD136" s="186"/>
      <c r="AE136" s="186"/>
      <c r="AF136" s="186"/>
      <c r="AG136" s="186"/>
    </row>
    <row r="137" s="108" customFormat="1" ht="36" customHeight="1" spans="1:33">
      <c r="A137" s="132" t="s">
        <v>44</v>
      </c>
      <c r="B137" s="140" t="s">
        <v>558</v>
      </c>
      <c r="C137" s="140"/>
      <c r="D137" s="140"/>
      <c r="E137" s="140"/>
      <c r="F137" s="140"/>
      <c r="G137" s="140"/>
      <c r="H137" s="140"/>
      <c r="I137" s="140"/>
      <c r="J137" s="140"/>
      <c r="K137" s="158"/>
      <c r="L137" s="158"/>
      <c r="M137" s="158"/>
      <c r="N137" s="158"/>
      <c r="O137" s="158"/>
      <c r="P137" s="158"/>
      <c r="Q137" s="158"/>
      <c r="R137" s="158"/>
      <c r="S137" s="158"/>
      <c r="T137" s="158"/>
      <c r="U137" s="158"/>
      <c r="V137" s="158"/>
      <c r="W137" s="158"/>
      <c r="X137" s="161"/>
      <c r="Y137" s="161"/>
      <c r="Z137" s="161"/>
      <c r="AA137" s="161"/>
      <c r="AB137" s="161"/>
      <c r="AC137" s="186"/>
      <c r="AD137" s="186"/>
      <c r="AE137" s="186"/>
      <c r="AF137" s="186"/>
      <c r="AG137" s="186"/>
    </row>
    <row r="138" s="108" customFormat="1" ht="36" customHeight="1" spans="1:33">
      <c r="A138" s="132" t="s">
        <v>44</v>
      </c>
      <c r="B138" s="140" t="s">
        <v>559</v>
      </c>
      <c r="C138" s="140"/>
      <c r="D138" s="140"/>
      <c r="E138" s="140"/>
      <c r="F138" s="140"/>
      <c r="G138" s="140"/>
      <c r="H138" s="140"/>
      <c r="I138" s="140"/>
      <c r="J138" s="140"/>
      <c r="K138" s="158">
        <f t="shared" ref="K138:Q138" si="59">SUM(K139:K143)</f>
        <v>9.801</v>
      </c>
      <c r="L138" s="158">
        <f t="shared" si="59"/>
        <v>5</v>
      </c>
      <c r="M138" s="158">
        <f t="shared" si="59"/>
        <v>2742</v>
      </c>
      <c r="N138" s="158">
        <f t="shared" si="59"/>
        <v>9483</v>
      </c>
      <c r="O138" s="158">
        <f t="shared" si="59"/>
        <v>5793.41</v>
      </c>
      <c r="P138" s="158">
        <f t="shared" si="59"/>
        <v>3900</v>
      </c>
      <c r="Q138" s="158">
        <f t="shared" si="59"/>
        <v>1893.41</v>
      </c>
      <c r="R138" s="158">
        <f t="shared" ref="R138:W138" si="60">SUM(R139:R143)</f>
        <v>0</v>
      </c>
      <c r="S138" s="158">
        <f t="shared" si="60"/>
        <v>0</v>
      </c>
      <c r="T138" s="158">
        <f t="shared" si="60"/>
        <v>0</v>
      </c>
      <c r="U138" s="158">
        <f t="shared" si="60"/>
        <v>0</v>
      </c>
      <c r="V138" s="158">
        <f t="shared" si="60"/>
        <v>0</v>
      </c>
      <c r="W138" s="158">
        <f t="shared" si="60"/>
        <v>0</v>
      </c>
      <c r="X138" s="161"/>
      <c r="Y138" s="161"/>
      <c r="Z138" s="161"/>
      <c r="AA138" s="161"/>
      <c r="AB138" s="161"/>
      <c r="AC138" s="186"/>
      <c r="AD138" s="186"/>
      <c r="AE138" s="186"/>
      <c r="AF138" s="186"/>
      <c r="AG138" s="186"/>
    </row>
    <row r="139" s="104" customFormat="1" ht="175" customHeight="1" spans="1:33">
      <c r="A139" s="134">
        <f>SUBTOTAL(103,$D$9:D139)</f>
        <v>70</v>
      </c>
      <c r="B139" s="135" t="s">
        <v>560</v>
      </c>
      <c r="C139" s="138">
        <v>2025</v>
      </c>
      <c r="D139" s="135" t="s">
        <v>561</v>
      </c>
      <c r="E139" s="135" t="s">
        <v>457</v>
      </c>
      <c r="F139" s="135" t="s">
        <v>559</v>
      </c>
      <c r="G139" s="135" t="s">
        <v>48</v>
      </c>
      <c r="H139" s="135" t="s">
        <v>562</v>
      </c>
      <c r="I139" s="135" t="s">
        <v>380</v>
      </c>
      <c r="J139" s="156" t="s">
        <v>563</v>
      </c>
      <c r="K139" s="138">
        <v>2</v>
      </c>
      <c r="L139" s="138">
        <v>1</v>
      </c>
      <c r="M139" s="159">
        <v>861</v>
      </c>
      <c r="N139" s="159">
        <v>2876</v>
      </c>
      <c r="O139" s="159">
        <v>1200</v>
      </c>
      <c r="P139" s="159">
        <v>0</v>
      </c>
      <c r="Q139" s="159">
        <v>1200</v>
      </c>
      <c r="R139" s="159">
        <v>0</v>
      </c>
      <c r="S139" s="159">
        <v>0</v>
      </c>
      <c r="T139" s="159">
        <v>0</v>
      </c>
      <c r="U139" s="159"/>
      <c r="V139" s="159"/>
      <c r="W139" s="159"/>
      <c r="X139" s="159" t="s">
        <v>314</v>
      </c>
      <c r="Y139" s="159" t="s">
        <v>315</v>
      </c>
      <c r="Z139" s="159" t="s">
        <v>314</v>
      </c>
      <c r="AA139" s="159" t="s">
        <v>315</v>
      </c>
      <c r="AB139" s="159" t="s">
        <v>54</v>
      </c>
      <c r="AC139" s="160" t="s">
        <v>394</v>
      </c>
      <c r="AD139" s="160" t="s">
        <v>395</v>
      </c>
      <c r="AE139" s="143"/>
      <c r="AF139" s="143"/>
      <c r="AG139" s="143"/>
    </row>
    <row r="140" s="104" customFormat="1" ht="186" customHeight="1" spans="1:33">
      <c r="A140" s="134">
        <f>SUBTOTAL(103,$D$9:D140)</f>
        <v>71</v>
      </c>
      <c r="B140" s="135" t="s">
        <v>564</v>
      </c>
      <c r="C140" s="138">
        <v>2025</v>
      </c>
      <c r="D140" s="135" t="s">
        <v>565</v>
      </c>
      <c r="E140" s="135" t="s">
        <v>457</v>
      </c>
      <c r="F140" s="135" t="s">
        <v>559</v>
      </c>
      <c r="G140" s="135" t="s">
        <v>48</v>
      </c>
      <c r="H140" s="135" t="s">
        <v>562</v>
      </c>
      <c r="I140" s="135" t="s">
        <v>380</v>
      </c>
      <c r="J140" s="156" t="s">
        <v>566</v>
      </c>
      <c r="K140" s="138">
        <v>4</v>
      </c>
      <c r="L140" s="138">
        <v>1</v>
      </c>
      <c r="M140" s="159">
        <v>861</v>
      </c>
      <c r="N140" s="159">
        <v>2876</v>
      </c>
      <c r="O140" s="159">
        <v>2400</v>
      </c>
      <c r="P140" s="159">
        <v>2400</v>
      </c>
      <c r="Q140" s="159">
        <v>0</v>
      </c>
      <c r="R140" s="159">
        <v>0</v>
      </c>
      <c r="S140" s="159">
        <v>0</v>
      </c>
      <c r="T140" s="159">
        <v>0</v>
      </c>
      <c r="U140" s="159"/>
      <c r="V140" s="159"/>
      <c r="W140" s="159"/>
      <c r="X140" s="159" t="s">
        <v>314</v>
      </c>
      <c r="Y140" s="159" t="s">
        <v>315</v>
      </c>
      <c r="Z140" s="159" t="s">
        <v>314</v>
      </c>
      <c r="AA140" s="159" t="s">
        <v>315</v>
      </c>
      <c r="AB140" s="159" t="s">
        <v>54</v>
      </c>
      <c r="AC140" s="160" t="s">
        <v>394</v>
      </c>
      <c r="AD140" s="160" t="s">
        <v>395</v>
      </c>
      <c r="AE140" s="143"/>
      <c r="AF140" s="143"/>
      <c r="AG140" s="143"/>
    </row>
    <row r="141" s="108" customFormat="1" ht="107" customHeight="1" spans="1:33">
      <c r="A141" s="138">
        <f>SUBTOTAL(103,$D$9:D141)</f>
        <v>72</v>
      </c>
      <c r="B141" s="135" t="s">
        <v>567</v>
      </c>
      <c r="C141" s="135">
        <v>2025</v>
      </c>
      <c r="D141" s="187" t="s">
        <v>568</v>
      </c>
      <c r="E141" s="187" t="s">
        <v>457</v>
      </c>
      <c r="F141" s="187" t="s">
        <v>559</v>
      </c>
      <c r="G141" s="187" t="s">
        <v>48</v>
      </c>
      <c r="H141" s="187" t="s">
        <v>282</v>
      </c>
      <c r="I141" s="135" t="s">
        <v>106</v>
      </c>
      <c r="J141" s="156" t="s">
        <v>569</v>
      </c>
      <c r="K141" s="161">
        <v>1.227</v>
      </c>
      <c r="L141" s="161">
        <v>1</v>
      </c>
      <c r="M141" s="161">
        <v>239</v>
      </c>
      <c r="N141" s="161">
        <v>897</v>
      </c>
      <c r="O141" s="161">
        <v>455.02</v>
      </c>
      <c r="P141" s="161">
        <v>300</v>
      </c>
      <c r="Q141" s="161">
        <v>155.02</v>
      </c>
      <c r="R141" s="161"/>
      <c r="S141" s="161"/>
      <c r="T141" s="161"/>
      <c r="U141" s="161"/>
      <c r="V141" s="161"/>
      <c r="W141" s="161"/>
      <c r="X141" s="159" t="s">
        <v>314</v>
      </c>
      <c r="Y141" s="159" t="s">
        <v>315</v>
      </c>
      <c r="Z141" s="159" t="s">
        <v>314</v>
      </c>
      <c r="AA141" s="159" t="s">
        <v>315</v>
      </c>
      <c r="AB141" s="159" t="s">
        <v>54</v>
      </c>
      <c r="AC141" s="160" t="s">
        <v>570</v>
      </c>
      <c r="AD141" s="160" t="s">
        <v>571</v>
      </c>
      <c r="AE141" s="142" t="s">
        <v>218</v>
      </c>
      <c r="AF141" s="142" t="s">
        <v>318</v>
      </c>
      <c r="AG141" s="142"/>
    </row>
    <row r="142" s="108" customFormat="1" ht="141" customHeight="1" spans="1:33">
      <c r="A142" s="138">
        <f>SUBTOTAL(103,$D$9:D142)</f>
        <v>73</v>
      </c>
      <c r="B142" s="135" t="s">
        <v>572</v>
      </c>
      <c r="C142" s="135">
        <v>2025</v>
      </c>
      <c r="D142" s="187" t="s">
        <v>573</v>
      </c>
      <c r="E142" s="187" t="s">
        <v>457</v>
      </c>
      <c r="F142" s="187" t="s">
        <v>559</v>
      </c>
      <c r="G142" s="187" t="s">
        <v>574</v>
      </c>
      <c r="H142" s="187" t="s">
        <v>367</v>
      </c>
      <c r="I142" s="135" t="s">
        <v>106</v>
      </c>
      <c r="J142" s="156" t="s">
        <v>575</v>
      </c>
      <c r="K142" s="161">
        <v>0.984</v>
      </c>
      <c r="L142" s="161">
        <v>1</v>
      </c>
      <c r="M142" s="161">
        <v>593</v>
      </c>
      <c r="N142" s="161">
        <v>2111</v>
      </c>
      <c r="O142" s="161">
        <v>756.85</v>
      </c>
      <c r="P142" s="161">
        <v>500</v>
      </c>
      <c r="Q142" s="161">
        <v>256.85</v>
      </c>
      <c r="R142" s="161"/>
      <c r="S142" s="161"/>
      <c r="T142" s="161"/>
      <c r="U142" s="161"/>
      <c r="V142" s="161"/>
      <c r="W142" s="161"/>
      <c r="X142" s="159" t="s">
        <v>314</v>
      </c>
      <c r="Y142" s="159" t="s">
        <v>315</v>
      </c>
      <c r="Z142" s="159" t="s">
        <v>314</v>
      </c>
      <c r="AA142" s="159" t="s">
        <v>315</v>
      </c>
      <c r="AB142" s="159" t="s">
        <v>54</v>
      </c>
      <c r="AC142" s="160" t="s">
        <v>576</v>
      </c>
      <c r="AD142" s="160" t="s">
        <v>577</v>
      </c>
      <c r="AE142" s="142" t="s">
        <v>218</v>
      </c>
      <c r="AF142" s="142" t="s">
        <v>318</v>
      </c>
      <c r="AG142" s="142"/>
    </row>
    <row r="143" s="108" customFormat="1" ht="132" customHeight="1" spans="1:33">
      <c r="A143" s="138">
        <f>SUBTOTAL(103,$D$9:D143)</f>
        <v>74</v>
      </c>
      <c r="B143" s="135" t="s">
        <v>578</v>
      </c>
      <c r="C143" s="135">
        <v>2025</v>
      </c>
      <c r="D143" s="187" t="s">
        <v>579</v>
      </c>
      <c r="E143" s="187" t="s">
        <v>457</v>
      </c>
      <c r="F143" s="187" t="s">
        <v>559</v>
      </c>
      <c r="G143" s="187" t="s">
        <v>48</v>
      </c>
      <c r="H143" s="187" t="s">
        <v>274</v>
      </c>
      <c r="I143" s="135" t="s">
        <v>106</v>
      </c>
      <c r="J143" s="156" t="s">
        <v>580</v>
      </c>
      <c r="K143" s="161">
        <v>1.59</v>
      </c>
      <c r="L143" s="161">
        <v>1</v>
      </c>
      <c r="M143" s="161">
        <v>188</v>
      </c>
      <c r="N143" s="161">
        <v>723</v>
      </c>
      <c r="O143" s="161">
        <v>981.54</v>
      </c>
      <c r="P143" s="161">
        <v>700</v>
      </c>
      <c r="Q143" s="161">
        <v>281.54</v>
      </c>
      <c r="R143" s="161"/>
      <c r="S143" s="161"/>
      <c r="T143" s="161"/>
      <c r="U143" s="161"/>
      <c r="V143" s="161"/>
      <c r="W143" s="161"/>
      <c r="X143" s="159" t="s">
        <v>314</v>
      </c>
      <c r="Y143" s="159" t="s">
        <v>315</v>
      </c>
      <c r="Z143" s="159" t="s">
        <v>314</v>
      </c>
      <c r="AA143" s="159" t="s">
        <v>315</v>
      </c>
      <c r="AB143" s="159" t="s">
        <v>54</v>
      </c>
      <c r="AC143" s="160" t="s">
        <v>581</v>
      </c>
      <c r="AD143" s="160" t="s">
        <v>581</v>
      </c>
      <c r="AE143" s="142" t="s">
        <v>218</v>
      </c>
      <c r="AF143" s="142" t="s">
        <v>318</v>
      </c>
      <c r="AG143" s="142"/>
    </row>
    <row r="144" s="110" customFormat="1" ht="36" customHeight="1" spans="1:33">
      <c r="A144" s="188" t="s">
        <v>42</v>
      </c>
      <c r="B144" s="139" t="s">
        <v>582</v>
      </c>
      <c r="C144" s="139"/>
      <c r="D144" s="139"/>
      <c r="E144" s="139"/>
      <c r="F144" s="139"/>
      <c r="G144" s="139"/>
      <c r="H144" s="139"/>
      <c r="I144" s="139"/>
      <c r="J144" s="139"/>
      <c r="K144" s="165">
        <f t="shared" ref="K144:Q144" si="61">K145+K146+K149+K152</f>
        <v>32.5</v>
      </c>
      <c r="L144" s="165">
        <f t="shared" si="61"/>
        <v>7</v>
      </c>
      <c r="M144" s="165">
        <f t="shared" si="61"/>
        <v>3002</v>
      </c>
      <c r="N144" s="165">
        <f t="shared" si="61"/>
        <v>10534</v>
      </c>
      <c r="O144" s="165">
        <f t="shared" si="61"/>
        <v>4070</v>
      </c>
      <c r="P144" s="165">
        <f t="shared" si="61"/>
        <v>2870</v>
      </c>
      <c r="Q144" s="165">
        <f t="shared" si="61"/>
        <v>1200</v>
      </c>
      <c r="R144" s="165">
        <f t="shared" ref="R144:W144" si="62">R145+R146+R149+R152</f>
        <v>0</v>
      </c>
      <c r="S144" s="165">
        <f t="shared" si="62"/>
        <v>0</v>
      </c>
      <c r="T144" s="165">
        <f t="shared" si="62"/>
        <v>0</v>
      </c>
      <c r="U144" s="165">
        <f t="shared" si="62"/>
        <v>0</v>
      </c>
      <c r="V144" s="165">
        <f t="shared" si="62"/>
        <v>0</v>
      </c>
      <c r="W144" s="165">
        <f t="shared" si="62"/>
        <v>0</v>
      </c>
      <c r="X144" s="169"/>
      <c r="Y144" s="169"/>
      <c r="Z144" s="169"/>
      <c r="AA144" s="169"/>
      <c r="AB144" s="169"/>
      <c r="AC144" s="189"/>
      <c r="AD144" s="189"/>
      <c r="AE144" s="189"/>
      <c r="AF144" s="189"/>
      <c r="AG144" s="189"/>
    </row>
    <row r="145" s="108" customFormat="1" ht="36" customHeight="1" spans="1:33">
      <c r="A145" s="132" t="s">
        <v>44</v>
      </c>
      <c r="B145" s="140" t="s">
        <v>583</v>
      </c>
      <c r="C145" s="140"/>
      <c r="D145" s="140"/>
      <c r="E145" s="140"/>
      <c r="F145" s="140"/>
      <c r="G145" s="140"/>
      <c r="H145" s="140"/>
      <c r="I145" s="140"/>
      <c r="J145" s="140"/>
      <c r="K145" s="158"/>
      <c r="L145" s="158"/>
      <c r="M145" s="158"/>
      <c r="N145" s="158"/>
      <c r="O145" s="158"/>
      <c r="P145" s="158"/>
      <c r="Q145" s="158"/>
      <c r="R145" s="158"/>
      <c r="S145" s="158"/>
      <c r="T145" s="158"/>
      <c r="U145" s="158"/>
      <c r="V145" s="158"/>
      <c r="W145" s="158"/>
      <c r="X145" s="161"/>
      <c r="Y145" s="161"/>
      <c r="Z145" s="161"/>
      <c r="AA145" s="161"/>
      <c r="AB145" s="161"/>
      <c r="AC145" s="186"/>
      <c r="AD145" s="186"/>
      <c r="AE145" s="186"/>
      <c r="AF145" s="186"/>
      <c r="AG145" s="186"/>
    </row>
    <row r="146" s="108" customFormat="1" ht="36" customHeight="1" spans="1:33">
      <c r="A146" s="132" t="s">
        <v>44</v>
      </c>
      <c r="B146" s="140" t="s">
        <v>584</v>
      </c>
      <c r="C146" s="140"/>
      <c r="D146" s="140"/>
      <c r="E146" s="140"/>
      <c r="F146" s="140"/>
      <c r="G146" s="140"/>
      <c r="H146" s="140"/>
      <c r="I146" s="140"/>
      <c r="J146" s="140"/>
      <c r="K146" s="158">
        <f t="shared" ref="K146:Q146" si="63">SUM(K147:K148)</f>
        <v>10.3</v>
      </c>
      <c r="L146" s="158">
        <f t="shared" si="63"/>
        <v>2</v>
      </c>
      <c r="M146" s="158">
        <f t="shared" si="63"/>
        <v>1038</v>
      </c>
      <c r="N146" s="158">
        <f t="shared" si="63"/>
        <v>3224</v>
      </c>
      <c r="O146" s="158">
        <f t="shared" si="63"/>
        <v>1650</v>
      </c>
      <c r="P146" s="158">
        <f t="shared" si="63"/>
        <v>450</v>
      </c>
      <c r="Q146" s="158">
        <f t="shared" si="63"/>
        <v>1200</v>
      </c>
      <c r="R146" s="158">
        <f t="shared" ref="R146:W146" si="64">SUM(R147:R148)</f>
        <v>0</v>
      </c>
      <c r="S146" s="158">
        <f t="shared" si="64"/>
        <v>0</v>
      </c>
      <c r="T146" s="158">
        <f t="shared" si="64"/>
        <v>0</v>
      </c>
      <c r="U146" s="158">
        <f t="shared" si="64"/>
        <v>0</v>
      </c>
      <c r="V146" s="158">
        <f t="shared" si="64"/>
        <v>0</v>
      </c>
      <c r="W146" s="158">
        <f t="shared" si="64"/>
        <v>0</v>
      </c>
      <c r="X146" s="161"/>
      <c r="Y146" s="161"/>
      <c r="Z146" s="161"/>
      <c r="AA146" s="161"/>
      <c r="AB146" s="161"/>
      <c r="AC146" s="186"/>
      <c r="AD146" s="186"/>
      <c r="AE146" s="186"/>
      <c r="AF146" s="186"/>
      <c r="AG146" s="186"/>
    </row>
    <row r="147" s="108" customFormat="1" ht="168" customHeight="1" spans="1:33">
      <c r="A147" s="134">
        <f>SUBTOTAL(103,$D$9:D147)</f>
        <v>75</v>
      </c>
      <c r="B147" s="135" t="s">
        <v>585</v>
      </c>
      <c r="C147" s="138">
        <v>2025</v>
      </c>
      <c r="D147" s="135" t="s">
        <v>586</v>
      </c>
      <c r="E147" s="135" t="s">
        <v>582</v>
      </c>
      <c r="F147" s="135" t="s">
        <v>584</v>
      </c>
      <c r="G147" s="135" t="s">
        <v>48</v>
      </c>
      <c r="H147" s="135" t="s">
        <v>587</v>
      </c>
      <c r="I147" s="135" t="s">
        <v>106</v>
      </c>
      <c r="J147" s="156" t="s">
        <v>588</v>
      </c>
      <c r="K147" s="159">
        <v>4.3</v>
      </c>
      <c r="L147" s="159">
        <v>1</v>
      </c>
      <c r="M147" s="159">
        <v>238</v>
      </c>
      <c r="N147" s="159">
        <v>941</v>
      </c>
      <c r="O147" s="159">
        <v>450</v>
      </c>
      <c r="P147" s="159">
        <v>450</v>
      </c>
      <c r="Q147" s="159">
        <v>0</v>
      </c>
      <c r="R147" s="159">
        <v>0</v>
      </c>
      <c r="S147" s="159">
        <v>0</v>
      </c>
      <c r="T147" s="159">
        <v>0</v>
      </c>
      <c r="U147" s="159"/>
      <c r="V147" s="159"/>
      <c r="W147" s="159"/>
      <c r="X147" s="159" t="s">
        <v>108</v>
      </c>
      <c r="Y147" s="159" t="s">
        <v>109</v>
      </c>
      <c r="Z147" s="159" t="s">
        <v>589</v>
      </c>
      <c r="AA147" s="159" t="s">
        <v>590</v>
      </c>
      <c r="AB147" s="159" t="s">
        <v>80</v>
      </c>
      <c r="AC147" s="160" t="s">
        <v>591</v>
      </c>
      <c r="AD147" s="160" t="s">
        <v>592</v>
      </c>
      <c r="AE147" s="186"/>
      <c r="AF147" s="186"/>
      <c r="AG147" s="186"/>
    </row>
    <row r="148" s="108" customFormat="1" ht="172" customHeight="1" spans="1:33">
      <c r="A148" s="134">
        <f>SUBTOTAL(103,$D$9:D148)</f>
        <v>76</v>
      </c>
      <c r="B148" s="135" t="s">
        <v>593</v>
      </c>
      <c r="C148" s="138">
        <v>2025</v>
      </c>
      <c r="D148" s="135" t="s">
        <v>594</v>
      </c>
      <c r="E148" s="135" t="s">
        <v>582</v>
      </c>
      <c r="F148" s="135" t="s">
        <v>584</v>
      </c>
      <c r="G148" s="135" t="s">
        <v>48</v>
      </c>
      <c r="H148" s="135" t="s">
        <v>595</v>
      </c>
      <c r="I148" s="135" t="s">
        <v>380</v>
      </c>
      <c r="J148" s="156" t="s">
        <v>596</v>
      </c>
      <c r="K148" s="159">
        <v>6</v>
      </c>
      <c r="L148" s="159">
        <v>1</v>
      </c>
      <c r="M148" s="159">
        <v>800</v>
      </c>
      <c r="N148" s="159">
        <v>2283</v>
      </c>
      <c r="O148" s="159">
        <v>1200</v>
      </c>
      <c r="P148" s="159">
        <v>0</v>
      </c>
      <c r="Q148" s="159">
        <v>1200</v>
      </c>
      <c r="R148" s="159">
        <v>0</v>
      </c>
      <c r="S148" s="159">
        <v>0</v>
      </c>
      <c r="T148" s="159">
        <v>0</v>
      </c>
      <c r="U148" s="159"/>
      <c r="V148" s="159"/>
      <c r="W148" s="159"/>
      <c r="X148" s="159" t="s">
        <v>527</v>
      </c>
      <c r="Y148" s="159" t="s">
        <v>528</v>
      </c>
      <c r="Z148" s="159" t="s">
        <v>589</v>
      </c>
      <c r="AA148" s="159" t="s">
        <v>590</v>
      </c>
      <c r="AB148" s="159" t="s">
        <v>80</v>
      </c>
      <c r="AC148" s="160" t="s">
        <v>597</v>
      </c>
      <c r="AD148" s="160" t="s">
        <v>598</v>
      </c>
      <c r="AE148" s="186"/>
      <c r="AF148" s="186"/>
      <c r="AG148" s="186"/>
    </row>
    <row r="149" s="108" customFormat="1" ht="36" customHeight="1" spans="1:33">
      <c r="A149" s="132" t="s">
        <v>44</v>
      </c>
      <c r="B149" s="140" t="s">
        <v>599</v>
      </c>
      <c r="C149" s="140"/>
      <c r="D149" s="140"/>
      <c r="E149" s="140"/>
      <c r="F149" s="140"/>
      <c r="G149" s="140"/>
      <c r="H149" s="140"/>
      <c r="I149" s="140"/>
      <c r="J149" s="140"/>
      <c r="K149" s="158">
        <f t="shared" ref="K149:Q149" si="65">SUM(K150:K151)</f>
        <v>5</v>
      </c>
      <c r="L149" s="158">
        <f t="shared" si="65"/>
        <v>2</v>
      </c>
      <c r="M149" s="158">
        <f t="shared" si="65"/>
        <v>923</v>
      </c>
      <c r="N149" s="158">
        <f t="shared" si="65"/>
        <v>3143</v>
      </c>
      <c r="O149" s="158">
        <f t="shared" si="65"/>
        <v>1250</v>
      </c>
      <c r="P149" s="158">
        <f t="shared" si="65"/>
        <v>1250</v>
      </c>
      <c r="Q149" s="158">
        <f t="shared" si="65"/>
        <v>0</v>
      </c>
      <c r="R149" s="158">
        <f t="shared" ref="R149:W149" si="66">SUM(R150:R151)</f>
        <v>0</v>
      </c>
      <c r="S149" s="158">
        <f t="shared" si="66"/>
        <v>0</v>
      </c>
      <c r="T149" s="158">
        <f t="shared" si="66"/>
        <v>0</v>
      </c>
      <c r="U149" s="158">
        <f t="shared" si="66"/>
        <v>0</v>
      </c>
      <c r="V149" s="158">
        <f t="shared" si="66"/>
        <v>0</v>
      </c>
      <c r="W149" s="158">
        <f t="shared" si="66"/>
        <v>0</v>
      </c>
      <c r="X149" s="161"/>
      <c r="Y149" s="161"/>
      <c r="Z149" s="161"/>
      <c r="AA149" s="161"/>
      <c r="AB149" s="161"/>
      <c r="AC149" s="186"/>
      <c r="AD149" s="186"/>
      <c r="AE149" s="186"/>
      <c r="AF149" s="186"/>
      <c r="AG149" s="186"/>
    </row>
    <row r="150" s="108" customFormat="1" ht="122" customHeight="1" spans="1:33">
      <c r="A150" s="134">
        <f>SUBTOTAL(103,$D$9:D150)</f>
        <v>77</v>
      </c>
      <c r="B150" s="135" t="s">
        <v>600</v>
      </c>
      <c r="C150" s="138">
        <v>2025</v>
      </c>
      <c r="D150" s="135" t="s">
        <v>601</v>
      </c>
      <c r="E150" s="135" t="s">
        <v>582</v>
      </c>
      <c r="F150" s="135" t="s">
        <v>599</v>
      </c>
      <c r="G150" s="135" t="s">
        <v>48</v>
      </c>
      <c r="H150" s="135" t="s">
        <v>402</v>
      </c>
      <c r="I150" s="135" t="s">
        <v>70</v>
      </c>
      <c r="J150" s="156" t="s">
        <v>602</v>
      </c>
      <c r="K150" s="159">
        <v>1</v>
      </c>
      <c r="L150" s="159">
        <v>1</v>
      </c>
      <c r="M150" s="159">
        <v>85</v>
      </c>
      <c r="N150" s="159">
        <v>351</v>
      </c>
      <c r="O150" s="159">
        <v>250</v>
      </c>
      <c r="P150" s="159">
        <v>250</v>
      </c>
      <c r="Q150" s="159">
        <v>0</v>
      </c>
      <c r="R150" s="159">
        <v>0</v>
      </c>
      <c r="S150" s="159">
        <v>0</v>
      </c>
      <c r="T150" s="159">
        <v>0</v>
      </c>
      <c r="U150" s="159"/>
      <c r="V150" s="159"/>
      <c r="W150" s="159"/>
      <c r="X150" s="159" t="s">
        <v>168</v>
      </c>
      <c r="Y150" s="159" t="s">
        <v>169</v>
      </c>
      <c r="Z150" s="159" t="s">
        <v>603</v>
      </c>
      <c r="AA150" s="159" t="s">
        <v>604</v>
      </c>
      <c r="AB150" s="159" t="s">
        <v>305</v>
      </c>
      <c r="AC150" s="190" t="s">
        <v>605</v>
      </c>
      <c r="AD150" s="190" t="s">
        <v>606</v>
      </c>
      <c r="AE150" s="186"/>
      <c r="AF150" s="186"/>
      <c r="AG150" s="186"/>
    </row>
    <row r="151" s="108" customFormat="1" ht="122" customHeight="1" spans="1:33">
      <c r="A151" s="134">
        <f>SUBTOTAL(103,$D$9:D151)</f>
        <v>78</v>
      </c>
      <c r="B151" s="135" t="s">
        <v>607</v>
      </c>
      <c r="C151" s="138">
        <v>2025</v>
      </c>
      <c r="D151" s="135" t="s">
        <v>608</v>
      </c>
      <c r="E151" s="135" t="s">
        <v>582</v>
      </c>
      <c r="F151" s="135" t="s">
        <v>599</v>
      </c>
      <c r="G151" s="135" t="s">
        <v>48</v>
      </c>
      <c r="H151" s="135" t="s">
        <v>609</v>
      </c>
      <c r="I151" s="135" t="s">
        <v>70</v>
      </c>
      <c r="J151" s="156" t="s">
        <v>610</v>
      </c>
      <c r="K151" s="159">
        <v>4</v>
      </c>
      <c r="L151" s="159">
        <v>1</v>
      </c>
      <c r="M151" s="159">
        <v>838</v>
      </c>
      <c r="N151" s="159">
        <v>2792</v>
      </c>
      <c r="O151" s="159">
        <v>1000</v>
      </c>
      <c r="P151" s="159">
        <v>1000</v>
      </c>
      <c r="Q151" s="159">
        <v>0</v>
      </c>
      <c r="R151" s="159">
        <v>0</v>
      </c>
      <c r="S151" s="159">
        <v>0</v>
      </c>
      <c r="T151" s="159">
        <v>0</v>
      </c>
      <c r="U151" s="159"/>
      <c r="V151" s="159"/>
      <c r="W151" s="159"/>
      <c r="X151" s="159" t="s">
        <v>108</v>
      </c>
      <c r="Y151" s="159" t="s">
        <v>109</v>
      </c>
      <c r="Z151" s="159" t="s">
        <v>603</v>
      </c>
      <c r="AA151" s="159" t="s">
        <v>604</v>
      </c>
      <c r="AB151" s="159" t="s">
        <v>305</v>
      </c>
      <c r="AC151" s="190" t="s">
        <v>605</v>
      </c>
      <c r="AD151" s="190" t="s">
        <v>611</v>
      </c>
      <c r="AE151" s="186"/>
      <c r="AF151" s="186"/>
      <c r="AG151" s="186"/>
    </row>
    <row r="152" s="108" customFormat="1" ht="36" customHeight="1" spans="1:33">
      <c r="A152" s="132" t="s">
        <v>44</v>
      </c>
      <c r="B152" s="140" t="s">
        <v>612</v>
      </c>
      <c r="C152" s="140"/>
      <c r="D152" s="140"/>
      <c r="E152" s="140"/>
      <c r="F152" s="140"/>
      <c r="G152" s="140"/>
      <c r="H152" s="140"/>
      <c r="I152" s="140"/>
      <c r="J152" s="140"/>
      <c r="K152" s="158">
        <f t="shared" ref="K152:Q152" si="67">SUM(K153:K155)</f>
        <v>17.2</v>
      </c>
      <c r="L152" s="158">
        <f t="shared" si="67"/>
        <v>3</v>
      </c>
      <c r="M152" s="158">
        <f t="shared" si="67"/>
        <v>1041</v>
      </c>
      <c r="N152" s="158">
        <f t="shared" si="67"/>
        <v>4167</v>
      </c>
      <c r="O152" s="158">
        <f t="shared" si="67"/>
        <v>1170</v>
      </c>
      <c r="P152" s="158">
        <f t="shared" si="67"/>
        <v>1170</v>
      </c>
      <c r="Q152" s="158">
        <f t="shared" si="67"/>
        <v>0</v>
      </c>
      <c r="R152" s="158">
        <f t="shared" ref="R152:W152" si="68">SUM(R153:R155)</f>
        <v>0</v>
      </c>
      <c r="S152" s="158">
        <f t="shared" si="68"/>
        <v>0</v>
      </c>
      <c r="T152" s="158">
        <f t="shared" si="68"/>
        <v>0</v>
      </c>
      <c r="U152" s="158">
        <f t="shared" si="68"/>
        <v>0</v>
      </c>
      <c r="V152" s="158">
        <f t="shared" si="68"/>
        <v>0</v>
      </c>
      <c r="W152" s="158">
        <f t="shared" si="68"/>
        <v>0</v>
      </c>
      <c r="X152" s="161"/>
      <c r="Y152" s="161"/>
      <c r="Z152" s="161"/>
      <c r="AA152" s="161"/>
      <c r="AB152" s="161"/>
      <c r="AC152" s="186"/>
      <c r="AD152" s="186"/>
      <c r="AE152" s="186"/>
      <c r="AF152" s="186"/>
      <c r="AG152" s="186"/>
    </row>
    <row r="153" s="108" customFormat="1" ht="93" customHeight="1" spans="1:33">
      <c r="A153" s="138">
        <f>SUBTOTAL(103,$D$9:D153)</f>
        <v>79</v>
      </c>
      <c r="B153" s="135" t="s">
        <v>613</v>
      </c>
      <c r="C153" s="138">
        <v>2025</v>
      </c>
      <c r="D153" s="135" t="s">
        <v>614</v>
      </c>
      <c r="E153" s="135" t="s">
        <v>582</v>
      </c>
      <c r="F153" s="135" t="s">
        <v>612</v>
      </c>
      <c r="G153" s="135" t="s">
        <v>48</v>
      </c>
      <c r="H153" s="135" t="s">
        <v>615</v>
      </c>
      <c r="I153" s="135" t="s">
        <v>106</v>
      </c>
      <c r="J153" s="156" t="s">
        <v>616</v>
      </c>
      <c r="K153" s="159">
        <v>5.2</v>
      </c>
      <c r="L153" s="159">
        <v>1</v>
      </c>
      <c r="M153" s="159">
        <v>124</v>
      </c>
      <c r="N153" s="159">
        <v>379</v>
      </c>
      <c r="O153" s="159">
        <v>390</v>
      </c>
      <c r="P153" s="159">
        <v>390</v>
      </c>
      <c r="Q153" s="159">
        <v>0</v>
      </c>
      <c r="R153" s="159">
        <v>0</v>
      </c>
      <c r="S153" s="159">
        <v>0</v>
      </c>
      <c r="T153" s="159">
        <v>0</v>
      </c>
      <c r="U153" s="159"/>
      <c r="V153" s="159"/>
      <c r="W153" s="159"/>
      <c r="X153" s="159" t="s">
        <v>137</v>
      </c>
      <c r="Y153" s="159" t="s">
        <v>138</v>
      </c>
      <c r="Z153" s="159" t="s">
        <v>344</v>
      </c>
      <c r="AA153" s="159" t="s">
        <v>345</v>
      </c>
      <c r="AB153" s="159" t="s">
        <v>80</v>
      </c>
      <c r="AC153" s="160" t="s">
        <v>472</v>
      </c>
      <c r="AD153" s="160" t="s">
        <v>353</v>
      </c>
      <c r="AE153" s="186"/>
      <c r="AF153" s="186"/>
      <c r="AG153" s="186"/>
    </row>
    <row r="154" s="108" customFormat="1" ht="131" customHeight="1" spans="1:33">
      <c r="A154" s="134">
        <f>SUBTOTAL(103,$D$9:D154)</f>
        <v>80</v>
      </c>
      <c r="B154" s="135" t="s">
        <v>617</v>
      </c>
      <c r="C154" s="138">
        <v>2025</v>
      </c>
      <c r="D154" s="135" t="s">
        <v>618</v>
      </c>
      <c r="E154" s="135" t="s">
        <v>582</v>
      </c>
      <c r="F154" s="135" t="s">
        <v>612</v>
      </c>
      <c r="G154" s="135" t="s">
        <v>48</v>
      </c>
      <c r="H154" s="135" t="s">
        <v>619</v>
      </c>
      <c r="I154" s="135" t="s">
        <v>123</v>
      </c>
      <c r="J154" s="156" t="s">
        <v>620</v>
      </c>
      <c r="K154" s="159">
        <v>5</v>
      </c>
      <c r="L154" s="159">
        <v>1</v>
      </c>
      <c r="M154" s="159">
        <v>372</v>
      </c>
      <c r="N154" s="159">
        <v>1732</v>
      </c>
      <c r="O154" s="159">
        <v>390</v>
      </c>
      <c r="P154" s="159">
        <v>390</v>
      </c>
      <c r="Q154" s="159">
        <v>0</v>
      </c>
      <c r="R154" s="159">
        <v>0</v>
      </c>
      <c r="S154" s="159">
        <v>0</v>
      </c>
      <c r="T154" s="159">
        <v>0</v>
      </c>
      <c r="U154" s="159"/>
      <c r="V154" s="159"/>
      <c r="W154" s="159"/>
      <c r="X154" s="159" t="s">
        <v>130</v>
      </c>
      <c r="Y154" s="159" t="s">
        <v>131</v>
      </c>
      <c r="Z154" s="159" t="s">
        <v>344</v>
      </c>
      <c r="AA154" s="159" t="s">
        <v>345</v>
      </c>
      <c r="AB154" s="159" t="s">
        <v>80</v>
      </c>
      <c r="AC154" s="160" t="s">
        <v>472</v>
      </c>
      <c r="AD154" s="160" t="s">
        <v>353</v>
      </c>
      <c r="AE154" s="186"/>
      <c r="AF154" s="186"/>
      <c r="AG154" s="186"/>
    </row>
    <row r="155" s="108" customFormat="1" ht="249" customHeight="1" spans="1:33">
      <c r="A155" s="138">
        <f>SUBTOTAL(103,$D$9:D155)</f>
        <v>81</v>
      </c>
      <c r="B155" s="135" t="s">
        <v>621</v>
      </c>
      <c r="C155" s="135">
        <v>2025</v>
      </c>
      <c r="D155" s="135" t="s">
        <v>622</v>
      </c>
      <c r="E155" s="135" t="s">
        <v>582</v>
      </c>
      <c r="F155" s="135" t="s">
        <v>612</v>
      </c>
      <c r="G155" s="135" t="s">
        <v>48</v>
      </c>
      <c r="H155" s="135" t="s">
        <v>623</v>
      </c>
      <c r="I155" s="135" t="s">
        <v>106</v>
      </c>
      <c r="J155" s="156" t="s">
        <v>624</v>
      </c>
      <c r="K155" s="161">
        <v>7</v>
      </c>
      <c r="L155" s="161">
        <v>1</v>
      </c>
      <c r="M155" s="161">
        <v>545</v>
      </c>
      <c r="N155" s="161">
        <v>2056</v>
      </c>
      <c r="O155" s="179">
        <v>390</v>
      </c>
      <c r="P155" s="179">
        <v>390</v>
      </c>
      <c r="Q155" s="161"/>
      <c r="R155" s="161"/>
      <c r="S155" s="161"/>
      <c r="T155" s="161"/>
      <c r="U155" s="161"/>
      <c r="V155" s="161"/>
      <c r="W155" s="161"/>
      <c r="X155" s="159" t="s">
        <v>99</v>
      </c>
      <c r="Y155" s="159" t="s">
        <v>100</v>
      </c>
      <c r="Z155" s="159" t="s">
        <v>344</v>
      </c>
      <c r="AA155" s="159" t="s">
        <v>345</v>
      </c>
      <c r="AB155" s="159" t="s">
        <v>80</v>
      </c>
      <c r="AC155" s="160" t="s">
        <v>625</v>
      </c>
      <c r="AD155" s="160" t="s">
        <v>626</v>
      </c>
      <c r="AE155" s="142" t="s">
        <v>218</v>
      </c>
      <c r="AF155" s="142" t="s">
        <v>219</v>
      </c>
      <c r="AG155" s="142"/>
    </row>
    <row r="156" s="110" customFormat="1" ht="36" customHeight="1" spans="1:33">
      <c r="A156" s="188" t="s">
        <v>42</v>
      </c>
      <c r="B156" s="139" t="s">
        <v>627</v>
      </c>
      <c r="C156" s="139"/>
      <c r="D156" s="139"/>
      <c r="E156" s="139"/>
      <c r="F156" s="139"/>
      <c r="G156" s="139"/>
      <c r="H156" s="139"/>
      <c r="I156" s="139"/>
      <c r="J156" s="139"/>
      <c r="K156" s="165">
        <f t="shared" ref="K156:Q156" si="69">K157+K158+K159+K160+K161+K165</f>
        <v>3</v>
      </c>
      <c r="L156" s="165">
        <f t="shared" si="69"/>
        <v>3</v>
      </c>
      <c r="M156" s="165">
        <f t="shared" si="69"/>
        <v>1928</v>
      </c>
      <c r="N156" s="165">
        <f t="shared" si="69"/>
        <v>7825</v>
      </c>
      <c r="O156" s="165">
        <f t="shared" si="69"/>
        <v>10040</v>
      </c>
      <c r="P156" s="165">
        <f t="shared" si="69"/>
        <v>8000</v>
      </c>
      <c r="Q156" s="165">
        <f t="shared" si="69"/>
        <v>2040</v>
      </c>
      <c r="R156" s="165">
        <f t="shared" ref="R156:W156" si="70">R157+R158+R159+R160+R161+R165</f>
        <v>0</v>
      </c>
      <c r="S156" s="165">
        <f t="shared" si="70"/>
        <v>0</v>
      </c>
      <c r="T156" s="165">
        <f t="shared" si="70"/>
        <v>0</v>
      </c>
      <c r="U156" s="165">
        <f t="shared" si="70"/>
        <v>0</v>
      </c>
      <c r="V156" s="165">
        <f t="shared" si="70"/>
        <v>0</v>
      </c>
      <c r="W156" s="165">
        <f t="shared" si="70"/>
        <v>0</v>
      </c>
      <c r="X156" s="169"/>
      <c r="Y156" s="169"/>
      <c r="Z156" s="169"/>
      <c r="AA156" s="169"/>
      <c r="AB156" s="169"/>
      <c r="AC156" s="189"/>
      <c r="AD156" s="189"/>
      <c r="AE156" s="189"/>
      <c r="AF156" s="189"/>
      <c r="AG156" s="189"/>
    </row>
    <row r="157" s="108" customFormat="1" ht="36" customHeight="1" spans="1:33">
      <c r="A157" s="132" t="s">
        <v>44</v>
      </c>
      <c r="B157" s="140" t="s">
        <v>628</v>
      </c>
      <c r="C157" s="140"/>
      <c r="D157" s="140"/>
      <c r="E157" s="140"/>
      <c r="F157" s="140"/>
      <c r="G157" s="140"/>
      <c r="H157" s="140"/>
      <c r="I157" s="140"/>
      <c r="J157" s="140"/>
      <c r="K157" s="158"/>
      <c r="L157" s="158"/>
      <c r="M157" s="158"/>
      <c r="N157" s="158"/>
      <c r="O157" s="158"/>
      <c r="P157" s="158"/>
      <c r="Q157" s="158"/>
      <c r="R157" s="158"/>
      <c r="S157" s="158"/>
      <c r="T157" s="158"/>
      <c r="U157" s="158"/>
      <c r="V157" s="158"/>
      <c r="W157" s="158"/>
      <c r="X157" s="161"/>
      <c r="Y157" s="161"/>
      <c r="Z157" s="161"/>
      <c r="AA157" s="161"/>
      <c r="AB157" s="161"/>
      <c r="AC157" s="186"/>
      <c r="AD157" s="186"/>
      <c r="AE157" s="186"/>
      <c r="AF157" s="186"/>
      <c r="AG157" s="186"/>
    </row>
    <row r="158" s="108" customFormat="1" ht="36" customHeight="1" spans="1:33">
      <c r="A158" s="132" t="s">
        <v>44</v>
      </c>
      <c r="B158" s="140" t="s">
        <v>629</v>
      </c>
      <c r="C158" s="140"/>
      <c r="D158" s="140"/>
      <c r="E158" s="140"/>
      <c r="F158" s="140"/>
      <c r="G158" s="140"/>
      <c r="H158" s="140"/>
      <c r="I158" s="140"/>
      <c r="J158" s="140"/>
      <c r="K158" s="158"/>
      <c r="L158" s="158"/>
      <c r="M158" s="158"/>
      <c r="N158" s="158"/>
      <c r="O158" s="158"/>
      <c r="P158" s="158"/>
      <c r="Q158" s="158"/>
      <c r="R158" s="158"/>
      <c r="S158" s="158"/>
      <c r="T158" s="158"/>
      <c r="U158" s="158"/>
      <c r="V158" s="158"/>
      <c r="W158" s="158"/>
      <c r="X158" s="161"/>
      <c r="Y158" s="161"/>
      <c r="Z158" s="161"/>
      <c r="AA158" s="161"/>
      <c r="AB158" s="161"/>
      <c r="AC158" s="186"/>
      <c r="AD158" s="186"/>
      <c r="AE158" s="186"/>
      <c r="AF158" s="186"/>
      <c r="AG158" s="186"/>
    </row>
    <row r="159" s="108" customFormat="1" ht="36" customHeight="1" spans="1:33">
      <c r="A159" s="132" t="s">
        <v>44</v>
      </c>
      <c r="B159" s="140" t="s">
        <v>630</v>
      </c>
      <c r="C159" s="140"/>
      <c r="D159" s="140"/>
      <c r="E159" s="140"/>
      <c r="F159" s="140"/>
      <c r="G159" s="140"/>
      <c r="H159" s="140"/>
      <c r="I159" s="140"/>
      <c r="J159" s="140"/>
      <c r="K159" s="158"/>
      <c r="L159" s="158"/>
      <c r="M159" s="158"/>
      <c r="N159" s="158"/>
      <c r="O159" s="158"/>
      <c r="P159" s="158"/>
      <c r="Q159" s="158"/>
      <c r="R159" s="158"/>
      <c r="S159" s="158"/>
      <c r="T159" s="158"/>
      <c r="U159" s="158"/>
      <c r="V159" s="158"/>
      <c r="W159" s="158"/>
      <c r="X159" s="161"/>
      <c r="Y159" s="161"/>
      <c r="Z159" s="161"/>
      <c r="AA159" s="161"/>
      <c r="AB159" s="161"/>
      <c r="AC159" s="186"/>
      <c r="AD159" s="186"/>
      <c r="AE159" s="186"/>
      <c r="AF159" s="186"/>
      <c r="AG159" s="186"/>
    </row>
    <row r="160" s="108" customFormat="1" ht="36" customHeight="1" spans="1:33">
      <c r="A160" s="132" t="s">
        <v>44</v>
      </c>
      <c r="B160" s="140" t="s">
        <v>631</v>
      </c>
      <c r="C160" s="140"/>
      <c r="D160" s="140"/>
      <c r="E160" s="140"/>
      <c r="F160" s="140"/>
      <c r="G160" s="140"/>
      <c r="H160" s="140"/>
      <c r="I160" s="140"/>
      <c r="J160" s="140"/>
      <c r="K160" s="158"/>
      <c r="L160" s="158"/>
      <c r="M160" s="158"/>
      <c r="N160" s="158"/>
      <c r="O160" s="158"/>
      <c r="P160" s="158"/>
      <c r="Q160" s="158"/>
      <c r="R160" s="158"/>
      <c r="S160" s="158"/>
      <c r="T160" s="158"/>
      <c r="U160" s="158"/>
      <c r="V160" s="158"/>
      <c r="W160" s="158"/>
      <c r="X160" s="161"/>
      <c r="Y160" s="161"/>
      <c r="Z160" s="161"/>
      <c r="AA160" s="161"/>
      <c r="AB160" s="161"/>
      <c r="AC160" s="186"/>
      <c r="AD160" s="186"/>
      <c r="AE160" s="186"/>
      <c r="AF160" s="186"/>
      <c r="AG160" s="186"/>
    </row>
    <row r="161" s="108" customFormat="1" ht="36" customHeight="1" spans="1:33">
      <c r="A161" s="132" t="s">
        <v>44</v>
      </c>
      <c r="B161" s="140" t="s">
        <v>632</v>
      </c>
      <c r="C161" s="140"/>
      <c r="D161" s="140"/>
      <c r="E161" s="140"/>
      <c r="F161" s="140"/>
      <c r="G161" s="140"/>
      <c r="H161" s="140"/>
      <c r="I161" s="140"/>
      <c r="J161" s="140"/>
      <c r="K161" s="158">
        <f t="shared" ref="K161:Q161" si="71">SUM(K162:K164)</f>
        <v>3</v>
      </c>
      <c r="L161" s="158">
        <f t="shared" si="71"/>
        <v>3</v>
      </c>
      <c r="M161" s="158">
        <f t="shared" si="71"/>
        <v>1928</v>
      </c>
      <c r="N161" s="158">
        <f t="shared" si="71"/>
        <v>7825</v>
      </c>
      <c r="O161" s="158">
        <f t="shared" si="71"/>
        <v>10040</v>
      </c>
      <c r="P161" s="158">
        <f t="shared" si="71"/>
        <v>8000</v>
      </c>
      <c r="Q161" s="158">
        <f t="shared" si="71"/>
        <v>2040</v>
      </c>
      <c r="R161" s="158">
        <f t="shared" ref="R161:W161" si="72">SUM(R162:R164)</f>
        <v>0</v>
      </c>
      <c r="S161" s="158">
        <f t="shared" si="72"/>
        <v>0</v>
      </c>
      <c r="T161" s="158">
        <f t="shared" si="72"/>
        <v>0</v>
      </c>
      <c r="U161" s="158">
        <f t="shared" si="72"/>
        <v>0</v>
      </c>
      <c r="V161" s="158">
        <f t="shared" si="72"/>
        <v>0</v>
      </c>
      <c r="W161" s="158">
        <f t="shared" si="72"/>
        <v>0</v>
      </c>
      <c r="X161" s="161"/>
      <c r="Y161" s="161"/>
      <c r="Z161" s="161"/>
      <c r="AA161" s="161"/>
      <c r="AB161" s="161"/>
      <c r="AC161" s="186"/>
      <c r="AD161" s="186"/>
      <c r="AE161" s="186"/>
      <c r="AF161" s="186"/>
      <c r="AG161" s="186"/>
    </row>
    <row r="162" s="108" customFormat="1" ht="170.1" customHeight="1" spans="1:33">
      <c r="A162" s="138">
        <f>SUBTOTAL(103,$D$9:D162)</f>
        <v>82</v>
      </c>
      <c r="B162" s="135" t="s">
        <v>633</v>
      </c>
      <c r="C162" s="135">
        <v>2025</v>
      </c>
      <c r="D162" s="135" t="s">
        <v>634</v>
      </c>
      <c r="E162" s="135" t="s">
        <v>627</v>
      </c>
      <c r="F162" s="135" t="s">
        <v>632</v>
      </c>
      <c r="G162" s="135" t="s">
        <v>48</v>
      </c>
      <c r="H162" s="135" t="s">
        <v>331</v>
      </c>
      <c r="I162" s="135" t="s">
        <v>635</v>
      </c>
      <c r="J162" s="156" t="s">
        <v>636</v>
      </c>
      <c r="K162" s="161">
        <v>1</v>
      </c>
      <c r="L162" s="161">
        <v>1</v>
      </c>
      <c r="M162" s="161">
        <v>534</v>
      </c>
      <c r="N162" s="161">
        <v>2353</v>
      </c>
      <c r="O162" s="161">
        <v>3000</v>
      </c>
      <c r="P162" s="161">
        <v>3000</v>
      </c>
      <c r="Q162" s="161"/>
      <c r="R162" s="161"/>
      <c r="S162" s="161"/>
      <c r="T162" s="161"/>
      <c r="U162" s="161"/>
      <c r="V162" s="161"/>
      <c r="W162" s="161"/>
      <c r="X162" s="159" t="s">
        <v>130</v>
      </c>
      <c r="Y162" s="159" t="s">
        <v>131</v>
      </c>
      <c r="Z162" s="159" t="s">
        <v>52</v>
      </c>
      <c r="AA162" s="159" t="s">
        <v>53</v>
      </c>
      <c r="AB162" s="159" t="s">
        <v>54</v>
      </c>
      <c r="AC162" s="160" t="s">
        <v>637</v>
      </c>
      <c r="AD162" s="160" t="s">
        <v>638</v>
      </c>
      <c r="AE162" s="186"/>
      <c r="AF162" s="186"/>
      <c r="AG162" s="186"/>
    </row>
    <row r="163" s="108" customFormat="1" ht="135.95" customHeight="1" spans="1:33">
      <c r="A163" s="138">
        <f>SUBTOTAL(103,$D$9:D163)</f>
        <v>83</v>
      </c>
      <c r="B163" s="135" t="s">
        <v>639</v>
      </c>
      <c r="C163" s="135">
        <v>2025</v>
      </c>
      <c r="D163" s="135" t="s">
        <v>640</v>
      </c>
      <c r="E163" s="135" t="s">
        <v>627</v>
      </c>
      <c r="F163" s="135" t="s">
        <v>632</v>
      </c>
      <c r="G163" s="135" t="s">
        <v>48</v>
      </c>
      <c r="H163" s="135" t="s">
        <v>641</v>
      </c>
      <c r="I163" s="135" t="s">
        <v>175</v>
      </c>
      <c r="J163" s="156" t="s">
        <v>642</v>
      </c>
      <c r="K163" s="161">
        <v>1</v>
      </c>
      <c r="L163" s="161">
        <v>1</v>
      </c>
      <c r="M163" s="161">
        <v>917</v>
      </c>
      <c r="N163" s="161">
        <v>3803</v>
      </c>
      <c r="O163" s="161">
        <v>5000</v>
      </c>
      <c r="P163" s="161">
        <v>5000</v>
      </c>
      <c r="Q163" s="161"/>
      <c r="R163" s="161"/>
      <c r="S163" s="161"/>
      <c r="T163" s="161"/>
      <c r="U163" s="161"/>
      <c r="V163" s="161"/>
      <c r="W163" s="161"/>
      <c r="X163" s="159" t="s">
        <v>116</v>
      </c>
      <c r="Y163" s="159" t="s">
        <v>117</v>
      </c>
      <c r="Z163" s="159" t="s">
        <v>52</v>
      </c>
      <c r="AA163" s="159" t="s">
        <v>53</v>
      </c>
      <c r="AB163" s="159" t="s">
        <v>54</v>
      </c>
      <c r="AC163" s="160" t="s">
        <v>643</v>
      </c>
      <c r="AD163" s="160" t="s">
        <v>644</v>
      </c>
      <c r="AE163" s="186"/>
      <c r="AF163" s="186"/>
      <c r="AG163" s="186"/>
    </row>
    <row r="164" s="108" customFormat="1" ht="165" customHeight="1" spans="1:33">
      <c r="A164" s="134">
        <f>SUBTOTAL(103,$D$9:D164)</f>
        <v>84</v>
      </c>
      <c r="B164" s="135" t="s">
        <v>645</v>
      </c>
      <c r="C164" s="135">
        <v>2025</v>
      </c>
      <c r="D164" s="135" t="s">
        <v>646</v>
      </c>
      <c r="E164" s="135" t="s">
        <v>627</v>
      </c>
      <c r="F164" s="135" t="s">
        <v>632</v>
      </c>
      <c r="G164" s="135" t="s">
        <v>647</v>
      </c>
      <c r="H164" s="135" t="s">
        <v>562</v>
      </c>
      <c r="I164" s="135" t="s">
        <v>380</v>
      </c>
      <c r="J164" s="156" t="s">
        <v>648</v>
      </c>
      <c r="K164" s="161">
        <v>1</v>
      </c>
      <c r="L164" s="161">
        <v>1</v>
      </c>
      <c r="M164" s="161">
        <v>477</v>
      </c>
      <c r="N164" s="161">
        <v>1669</v>
      </c>
      <c r="O164" s="161">
        <v>2040</v>
      </c>
      <c r="P164" s="158"/>
      <c r="Q164" s="158">
        <v>2040</v>
      </c>
      <c r="R164" s="158"/>
      <c r="S164" s="158"/>
      <c r="T164" s="158"/>
      <c r="U164" s="158"/>
      <c r="V164" s="158"/>
      <c r="W164" s="158"/>
      <c r="X164" s="159" t="s">
        <v>284</v>
      </c>
      <c r="Y164" s="159" t="s">
        <v>649</v>
      </c>
      <c r="Z164" s="159" t="s">
        <v>52</v>
      </c>
      <c r="AA164" s="159" t="s">
        <v>53</v>
      </c>
      <c r="AB164" s="159" t="s">
        <v>54</v>
      </c>
      <c r="AC164" s="160" t="s">
        <v>650</v>
      </c>
      <c r="AD164" s="160" t="s">
        <v>651</v>
      </c>
      <c r="AE164" s="142" t="s">
        <v>218</v>
      </c>
      <c r="AF164" s="142" t="s">
        <v>219</v>
      </c>
      <c r="AG164" s="186"/>
    </row>
    <row r="165" s="108" customFormat="1" ht="36" customHeight="1" spans="1:33">
      <c r="A165" s="132" t="s">
        <v>44</v>
      </c>
      <c r="B165" s="140" t="s">
        <v>652</v>
      </c>
      <c r="C165" s="140"/>
      <c r="D165" s="140"/>
      <c r="E165" s="140"/>
      <c r="F165" s="140"/>
      <c r="G165" s="140"/>
      <c r="H165" s="140"/>
      <c r="I165" s="140"/>
      <c r="J165" s="140"/>
      <c r="K165" s="158"/>
      <c r="L165" s="158"/>
      <c r="M165" s="158"/>
      <c r="N165" s="158"/>
      <c r="O165" s="158"/>
      <c r="P165" s="158"/>
      <c r="Q165" s="158"/>
      <c r="R165" s="158"/>
      <c r="S165" s="158"/>
      <c r="T165" s="158"/>
      <c r="U165" s="158"/>
      <c r="V165" s="158"/>
      <c r="W165" s="158"/>
      <c r="X165" s="161"/>
      <c r="Y165" s="161"/>
      <c r="Z165" s="161"/>
      <c r="AA165" s="161"/>
      <c r="AB165" s="161"/>
      <c r="AC165" s="186"/>
      <c r="AD165" s="186"/>
      <c r="AE165" s="186"/>
      <c r="AF165" s="186"/>
      <c r="AG165" s="186"/>
    </row>
    <row r="166" s="111" customFormat="1" ht="36" customHeight="1" spans="1:33">
      <c r="A166" s="128" t="s">
        <v>40</v>
      </c>
      <c r="B166" s="129" t="s">
        <v>653</v>
      </c>
      <c r="C166" s="129"/>
      <c r="D166" s="129"/>
      <c r="E166" s="129"/>
      <c r="F166" s="129"/>
      <c r="G166" s="129"/>
      <c r="H166" s="129"/>
      <c r="I166" s="129"/>
      <c r="J166" s="129"/>
      <c r="K166" s="181">
        <f t="shared" ref="K166:Q166" si="73">K167</f>
        <v>0</v>
      </c>
      <c r="L166" s="181">
        <f t="shared" si="73"/>
        <v>0</v>
      </c>
      <c r="M166" s="181">
        <f t="shared" si="73"/>
        <v>0</v>
      </c>
      <c r="N166" s="181">
        <f t="shared" si="73"/>
        <v>0</v>
      </c>
      <c r="O166" s="181">
        <f t="shared" si="73"/>
        <v>0</v>
      </c>
      <c r="P166" s="181">
        <f t="shared" si="73"/>
        <v>0</v>
      </c>
      <c r="Q166" s="181">
        <f t="shared" si="73"/>
        <v>0</v>
      </c>
      <c r="R166" s="181">
        <f t="shared" ref="R166:W166" si="74">R167</f>
        <v>0</v>
      </c>
      <c r="S166" s="181">
        <f t="shared" si="74"/>
        <v>0</v>
      </c>
      <c r="T166" s="181">
        <f t="shared" si="74"/>
        <v>0</v>
      </c>
      <c r="U166" s="181">
        <f t="shared" si="74"/>
        <v>0</v>
      </c>
      <c r="V166" s="181">
        <f t="shared" si="74"/>
        <v>0</v>
      </c>
      <c r="W166" s="181">
        <f t="shared" si="74"/>
        <v>0</v>
      </c>
      <c r="X166" s="183"/>
      <c r="Y166" s="183"/>
      <c r="Z166" s="183"/>
      <c r="AA166" s="183"/>
      <c r="AB166" s="183"/>
      <c r="AC166" s="191"/>
      <c r="AD166" s="191"/>
      <c r="AE166" s="191"/>
      <c r="AF166" s="191"/>
      <c r="AG166" s="191"/>
    </row>
    <row r="167" s="110" customFormat="1" ht="36" customHeight="1" spans="1:33">
      <c r="A167" s="130" t="s">
        <v>42</v>
      </c>
      <c r="B167" s="139" t="s">
        <v>653</v>
      </c>
      <c r="C167" s="139"/>
      <c r="D167" s="139"/>
      <c r="E167" s="139"/>
      <c r="F167" s="139"/>
      <c r="G167" s="139"/>
      <c r="H167" s="139"/>
      <c r="I167" s="139"/>
      <c r="J167" s="139"/>
      <c r="K167" s="165">
        <f t="shared" ref="K167:Q167" si="75">K168+K169+K170+K171+K172+K173</f>
        <v>0</v>
      </c>
      <c r="L167" s="165">
        <f t="shared" si="75"/>
        <v>0</v>
      </c>
      <c r="M167" s="165">
        <f t="shared" si="75"/>
        <v>0</v>
      </c>
      <c r="N167" s="165">
        <f t="shared" si="75"/>
        <v>0</v>
      </c>
      <c r="O167" s="165">
        <f t="shared" si="75"/>
        <v>0</v>
      </c>
      <c r="P167" s="165">
        <f t="shared" si="75"/>
        <v>0</v>
      </c>
      <c r="Q167" s="165">
        <f t="shared" si="75"/>
        <v>0</v>
      </c>
      <c r="R167" s="165">
        <f t="shared" ref="R167:W167" si="76">R168+R169+R170+R171+R172+R173</f>
        <v>0</v>
      </c>
      <c r="S167" s="165">
        <f t="shared" si="76"/>
        <v>0</v>
      </c>
      <c r="T167" s="165">
        <f t="shared" si="76"/>
        <v>0</v>
      </c>
      <c r="U167" s="165">
        <f t="shared" si="76"/>
        <v>0</v>
      </c>
      <c r="V167" s="165">
        <f t="shared" si="76"/>
        <v>0</v>
      </c>
      <c r="W167" s="165">
        <f t="shared" si="76"/>
        <v>0</v>
      </c>
      <c r="X167" s="169"/>
      <c r="Y167" s="169"/>
      <c r="Z167" s="169"/>
      <c r="AA167" s="169"/>
      <c r="AB167" s="169"/>
      <c r="AC167" s="189"/>
      <c r="AD167" s="189"/>
      <c r="AE167" s="189"/>
      <c r="AF167" s="189"/>
      <c r="AG167" s="189"/>
    </row>
    <row r="168" s="108" customFormat="1" ht="36" customHeight="1" spans="1:33">
      <c r="A168" s="132" t="s">
        <v>44</v>
      </c>
      <c r="B168" s="140" t="s">
        <v>654</v>
      </c>
      <c r="C168" s="140"/>
      <c r="D168" s="140"/>
      <c r="E168" s="140"/>
      <c r="F168" s="140"/>
      <c r="G168" s="140"/>
      <c r="H168" s="140"/>
      <c r="I168" s="140"/>
      <c r="J168" s="140"/>
      <c r="K168" s="158"/>
      <c r="L168" s="158"/>
      <c r="M168" s="158"/>
      <c r="N168" s="158"/>
      <c r="O168" s="158"/>
      <c r="P168" s="158"/>
      <c r="Q168" s="158"/>
      <c r="R168" s="158"/>
      <c r="S168" s="158"/>
      <c r="T168" s="158"/>
      <c r="U168" s="158"/>
      <c r="V168" s="158"/>
      <c r="W168" s="158"/>
      <c r="X168" s="161"/>
      <c r="Y168" s="161"/>
      <c r="Z168" s="161"/>
      <c r="AA168" s="161"/>
      <c r="AB168" s="161"/>
      <c r="AC168" s="186"/>
      <c r="AD168" s="186"/>
      <c r="AE168" s="186"/>
      <c r="AF168" s="186"/>
      <c r="AG168" s="186"/>
    </row>
    <row r="169" s="108" customFormat="1" ht="36" customHeight="1" spans="1:33">
      <c r="A169" s="132" t="s">
        <v>44</v>
      </c>
      <c r="B169" s="140" t="s">
        <v>655</v>
      </c>
      <c r="C169" s="140"/>
      <c r="D169" s="140"/>
      <c r="E169" s="140"/>
      <c r="F169" s="140"/>
      <c r="G169" s="140"/>
      <c r="H169" s="140"/>
      <c r="I169" s="140"/>
      <c r="J169" s="140"/>
      <c r="K169" s="158"/>
      <c r="L169" s="158"/>
      <c r="M169" s="158"/>
      <c r="N169" s="158"/>
      <c r="O169" s="158"/>
      <c r="P169" s="158"/>
      <c r="Q169" s="158"/>
      <c r="R169" s="158"/>
      <c r="S169" s="158"/>
      <c r="T169" s="158"/>
      <c r="U169" s="158"/>
      <c r="V169" s="158"/>
      <c r="W169" s="158"/>
      <c r="X169" s="161"/>
      <c r="Y169" s="161"/>
      <c r="Z169" s="161"/>
      <c r="AA169" s="161"/>
      <c r="AB169" s="161"/>
      <c r="AC169" s="186"/>
      <c r="AD169" s="186"/>
      <c r="AE169" s="186"/>
      <c r="AF169" s="186"/>
      <c r="AG169" s="186"/>
    </row>
    <row r="170" s="108" customFormat="1" ht="36" customHeight="1" spans="1:33">
      <c r="A170" s="132" t="s">
        <v>44</v>
      </c>
      <c r="B170" s="140" t="s">
        <v>656</v>
      </c>
      <c r="C170" s="140"/>
      <c r="D170" s="140"/>
      <c r="E170" s="140"/>
      <c r="F170" s="140"/>
      <c r="G170" s="140"/>
      <c r="H170" s="140"/>
      <c r="I170" s="140"/>
      <c r="J170" s="140"/>
      <c r="K170" s="158"/>
      <c r="L170" s="158"/>
      <c r="M170" s="158"/>
      <c r="N170" s="158"/>
      <c r="O170" s="158"/>
      <c r="P170" s="158"/>
      <c r="Q170" s="158"/>
      <c r="R170" s="158"/>
      <c r="S170" s="158"/>
      <c r="T170" s="158"/>
      <c r="U170" s="158"/>
      <c r="V170" s="158"/>
      <c r="W170" s="158"/>
      <c r="X170" s="161"/>
      <c r="Y170" s="161"/>
      <c r="Z170" s="161"/>
      <c r="AA170" s="161"/>
      <c r="AB170" s="161"/>
      <c r="AC170" s="186"/>
      <c r="AD170" s="186"/>
      <c r="AE170" s="186"/>
      <c r="AF170" s="186"/>
      <c r="AG170" s="186"/>
    </row>
    <row r="171" s="108" customFormat="1" ht="36" customHeight="1" spans="1:33">
      <c r="A171" s="132" t="s">
        <v>44</v>
      </c>
      <c r="B171" s="140" t="s">
        <v>657</v>
      </c>
      <c r="C171" s="140"/>
      <c r="D171" s="140"/>
      <c r="E171" s="140"/>
      <c r="F171" s="140"/>
      <c r="G171" s="140"/>
      <c r="H171" s="140"/>
      <c r="I171" s="140"/>
      <c r="J171" s="140"/>
      <c r="K171" s="158"/>
      <c r="L171" s="158"/>
      <c r="M171" s="158"/>
      <c r="N171" s="158"/>
      <c r="O171" s="158"/>
      <c r="P171" s="158"/>
      <c r="Q171" s="158"/>
      <c r="R171" s="158"/>
      <c r="S171" s="158"/>
      <c r="T171" s="158"/>
      <c r="U171" s="158"/>
      <c r="V171" s="158"/>
      <c r="W171" s="158"/>
      <c r="X171" s="161"/>
      <c r="Y171" s="161"/>
      <c r="Z171" s="161"/>
      <c r="AA171" s="161"/>
      <c r="AB171" s="161"/>
      <c r="AC171" s="186"/>
      <c r="AD171" s="186"/>
      <c r="AE171" s="186"/>
      <c r="AF171" s="186"/>
      <c r="AG171" s="186"/>
    </row>
    <row r="172" s="108" customFormat="1" ht="36" customHeight="1" spans="1:33">
      <c r="A172" s="132" t="s">
        <v>44</v>
      </c>
      <c r="B172" s="140" t="s">
        <v>658</v>
      </c>
      <c r="C172" s="140"/>
      <c r="D172" s="140"/>
      <c r="E172" s="140"/>
      <c r="F172" s="140"/>
      <c r="G172" s="140"/>
      <c r="H172" s="140"/>
      <c r="I172" s="140"/>
      <c r="J172" s="140"/>
      <c r="K172" s="158"/>
      <c r="L172" s="158"/>
      <c r="M172" s="158"/>
      <c r="N172" s="158"/>
      <c r="O172" s="158"/>
      <c r="P172" s="158"/>
      <c r="Q172" s="158"/>
      <c r="R172" s="158"/>
      <c r="S172" s="158"/>
      <c r="T172" s="158"/>
      <c r="U172" s="158"/>
      <c r="V172" s="158"/>
      <c r="W172" s="158"/>
      <c r="X172" s="161"/>
      <c r="Y172" s="161"/>
      <c r="Z172" s="161"/>
      <c r="AA172" s="161"/>
      <c r="AB172" s="161"/>
      <c r="AC172" s="186"/>
      <c r="AD172" s="186"/>
      <c r="AE172" s="186"/>
      <c r="AF172" s="186"/>
      <c r="AG172" s="186"/>
    </row>
    <row r="173" s="108" customFormat="1" ht="36" customHeight="1" spans="1:33">
      <c r="A173" s="132" t="s">
        <v>44</v>
      </c>
      <c r="B173" s="140" t="s">
        <v>659</v>
      </c>
      <c r="C173" s="140"/>
      <c r="D173" s="140"/>
      <c r="E173" s="140"/>
      <c r="F173" s="140"/>
      <c r="G173" s="140"/>
      <c r="H173" s="140"/>
      <c r="I173" s="140"/>
      <c r="J173" s="140"/>
      <c r="K173" s="158"/>
      <c r="L173" s="158"/>
      <c r="M173" s="158"/>
      <c r="N173" s="158"/>
      <c r="O173" s="158"/>
      <c r="P173" s="158"/>
      <c r="Q173" s="158"/>
      <c r="R173" s="158"/>
      <c r="S173" s="158"/>
      <c r="T173" s="158"/>
      <c r="U173" s="158"/>
      <c r="V173" s="158"/>
      <c r="W173" s="158"/>
      <c r="X173" s="161"/>
      <c r="Y173" s="161"/>
      <c r="Z173" s="161"/>
      <c r="AA173" s="161"/>
      <c r="AB173" s="161"/>
      <c r="AC173" s="186"/>
      <c r="AD173" s="186"/>
      <c r="AE173" s="186"/>
      <c r="AF173" s="186"/>
      <c r="AG173" s="186"/>
    </row>
    <row r="174" s="111" customFormat="1" ht="36" customHeight="1" spans="1:33">
      <c r="A174" s="128" t="s">
        <v>40</v>
      </c>
      <c r="B174" s="129" t="s">
        <v>660</v>
      </c>
      <c r="C174" s="129"/>
      <c r="D174" s="129"/>
      <c r="E174" s="129"/>
      <c r="F174" s="129"/>
      <c r="G174" s="129"/>
      <c r="H174" s="129"/>
      <c r="I174" s="129"/>
      <c r="J174" s="129"/>
      <c r="K174" s="181">
        <f t="shared" ref="K174:Q174" si="77">K175+K177+K180</f>
        <v>6020</v>
      </c>
      <c r="L174" s="181">
        <f t="shared" si="77"/>
        <v>7</v>
      </c>
      <c r="M174" s="181">
        <f t="shared" si="77"/>
        <v>101480</v>
      </c>
      <c r="N174" s="181">
        <f t="shared" si="77"/>
        <v>420269</v>
      </c>
      <c r="O174" s="181">
        <f t="shared" si="77"/>
        <v>50704.03</v>
      </c>
      <c r="P174" s="181">
        <f t="shared" si="77"/>
        <v>50704.03</v>
      </c>
      <c r="Q174" s="181">
        <f t="shared" si="77"/>
        <v>0</v>
      </c>
      <c r="R174" s="181">
        <f t="shared" ref="R174:W174" si="78">R175+R177+R180</f>
        <v>0</v>
      </c>
      <c r="S174" s="181">
        <f t="shared" si="78"/>
        <v>0</v>
      </c>
      <c r="T174" s="181">
        <f t="shared" si="78"/>
        <v>0</v>
      </c>
      <c r="U174" s="181">
        <f t="shared" si="78"/>
        <v>0</v>
      </c>
      <c r="V174" s="181">
        <f t="shared" si="78"/>
        <v>0</v>
      </c>
      <c r="W174" s="181">
        <f t="shared" si="78"/>
        <v>0</v>
      </c>
      <c r="X174" s="183"/>
      <c r="Y174" s="183"/>
      <c r="Z174" s="183"/>
      <c r="AA174" s="183"/>
      <c r="AB174" s="183"/>
      <c r="AC174" s="191"/>
      <c r="AD174" s="191"/>
      <c r="AE174" s="191"/>
      <c r="AF174" s="191"/>
      <c r="AG174" s="191"/>
    </row>
    <row r="175" s="110" customFormat="1" ht="36" customHeight="1" spans="1:33">
      <c r="A175" s="188" t="s">
        <v>42</v>
      </c>
      <c r="B175" s="139" t="s">
        <v>661</v>
      </c>
      <c r="C175" s="139"/>
      <c r="D175" s="139"/>
      <c r="E175" s="139"/>
      <c r="F175" s="139"/>
      <c r="G175" s="139"/>
      <c r="H175" s="139"/>
      <c r="I175" s="139"/>
      <c r="J175" s="139"/>
      <c r="K175" s="165">
        <f t="shared" ref="K175:Q175" si="79">K176</f>
        <v>0</v>
      </c>
      <c r="L175" s="165">
        <f t="shared" si="79"/>
        <v>0</v>
      </c>
      <c r="M175" s="165">
        <f t="shared" si="79"/>
        <v>0</v>
      </c>
      <c r="N175" s="165">
        <f t="shared" si="79"/>
        <v>0</v>
      </c>
      <c r="O175" s="165">
        <f t="shared" si="79"/>
        <v>0</v>
      </c>
      <c r="P175" s="165">
        <f t="shared" si="79"/>
        <v>0</v>
      </c>
      <c r="Q175" s="165">
        <f t="shared" si="79"/>
        <v>0</v>
      </c>
      <c r="R175" s="165">
        <f t="shared" ref="R175:W175" si="80">R176</f>
        <v>0</v>
      </c>
      <c r="S175" s="165">
        <f t="shared" si="80"/>
        <v>0</v>
      </c>
      <c r="T175" s="165">
        <f t="shared" si="80"/>
        <v>0</v>
      </c>
      <c r="U175" s="165">
        <f t="shared" si="80"/>
        <v>0</v>
      </c>
      <c r="V175" s="165">
        <f t="shared" si="80"/>
        <v>0</v>
      </c>
      <c r="W175" s="165">
        <f t="shared" si="80"/>
        <v>0</v>
      </c>
      <c r="X175" s="169"/>
      <c r="Y175" s="169"/>
      <c r="Z175" s="169"/>
      <c r="AA175" s="169"/>
      <c r="AB175" s="169"/>
      <c r="AC175" s="189"/>
      <c r="AD175" s="189"/>
      <c r="AE175" s="189"/>
      <c r="AF175" s="189"/>
      <c r="AG175" s="189"/>
    </row>
    <row r="176" s="108" customFormat="1" ht="36" customHeight="1" spans="1:33">
      <c r="A176" s="132" t="s">
        <v>44</v>
      </c>
      <c r="B176" s="140" t="s">
        <v>662</v>
      </c>
      <c r="C176" s="140"/>
      <c r="D176" s="140"/>
      <c r="E176" s="140"/>
      <c r="F176" s="140"/>
      <c r="G176" s="140"/>
      <c r="H176" s="140"/>
      <c r="I176" s="140"/>
      <c r="J176" s="140"/>
      <c r="K176" s="158"/>
      <c r="L176" s="158"/>
      <c r="M176" s="158"/>
      <c r="N176" s="158"/>
      <c r="O176" s="158"/>
      <c r="P176" s="158"/>
      <c r="Q176" s="158"/>
      <c r="R176" s="158"/>
      <c r="S176" s="158"/>
      <c r="T176" s="158"/>
      <c r="U176" s="158"/>
      <c r="V176" s="158"/>
      <c r="W176" s="158"/>
      <c r="X176" s="161"/>
      <c r="Y176" s="161"/>
      <c r="Z176" s="161"/>
      <c r="AA176" s="161"/>
      <c r="AB176" s="161"/>
      <c r="AC176" s="186"/>
      <c r="AD176" s="186"/>
      <c r="AE176" s="186"/>
      <c r="AF176" s="186"/>
      <c r="AG176" s="186"/>
    </row>
    <row r="177" s="110" customFormat="1" ht="36" customHeight="1" spans="1:33">
      <c r="A177" s="188" t="s">
        <v>42</v>
      </c>
      <c r="B177" s="139" t="s">
        <v>663</v>
      </c>
      <c r="C177" s="139"/>
      <c r="D177" s="139"/>
      <c r="E177" s="139"/>
      <c r="F177" s="139"/>
      <c r="G177" s="139"/>
      <c r="H177" s="139"/>
      <c r="I177" s="139"/>
      <c r="J177" s="139"/>
      <c r="K177" s="165">
        <f t="shared" ref="K177:Q177" si="81">K178</f>
        <v>6000</v>
      </c>
      <c r="L177" s="165">
        <f t="shared" si="81"/>
        <v>1</v>
      </c>
      <c r="M177" s="165">
        <f t="shared" si="81"/>
        <v>3420</v>
      </c>
      <c r="N177" s="165">
        <f t="shared" si="81"/>
        <v>6000</v>
      </c>
      <c r="O177" s="165">
        <f t="shared" si="81"/>
        <v>1800</v>
      </c>
      <c r="P177" s="165">
        <f t="shared" si="81"/>
        <v>1800</v>
      </c>
      <c r="Q177" s="165">
        <f t="shared" si="81"/>
        <v>0</v>
      </c>
      <c r="R177" s="165">
        <f t="shared" ref="R177:W177" si="82">R178</f>
        <v>0</v>
      </c>
      <c r="S177" s="165">
        <f t="shared" si="82"/>
        <v>0</v>
      </c>
      <c r="T177" s="165">
        <f t="shared" si="82"/>
        <v>0</v>
      </c>
      <c r="U177" s="165">
        <f t="shared" si="82"/>
        <v>0</v>
      </c>
      <c r="V177" s="165">
        <f t="shared" si="82"/>
        <v>0</v>
      </c>
      <c r="W177" s="165">
        <f t="shared" si="82"/>
        <v>0</v>
      </c>
      <c r="X177" s="169"/>
      <c r="Y177" s="169"/>
      <c r="Z177" s="169"/>
      <c r="AA177" s="169"/>
      <c r="AB177" s="169"/>
      <c r="AC177" s="189"/>
      <c r="AD177" s="189"/>
      <c r="AE177" s="189"/>
      <c r="AF177" s="189"/>
      <c r="AG177" s="189"/>
    </row>
    <row r="178" s="108" customFormat="1" ht="36" customHeight="1" spans="1:33">
      <c r="A178" s="132" t="s">
        <v>44</v>
      </c>
      <c r="B178" s="140" t="s">
        <v>664</v>
      </c>
      <c r="C178" s="140"/>
      <c r="D178" s="140"/>
      <c r="E178" s="140"/>
      <c r="F178" s="140"/>
      <c r="G178" s="140"/>
      <c r="H178" s="140"/>
      <c r="I178" s="140"/>
      <c r="J178" s="140"/>
      <c r="K178" s="158">
        <f t="shared" ref="K178:Q178" si="83">SUM(K179)</f>
        <v>6000</v>
      </c>
      <c r="L178" s="158">
        <f t="shared" si="83"/>
        <v>1</v>
      </c>
      <c r="M178" s="158">
        <f t="shared" si="83"/>
        <v>3420</v>
      </c>
      <c r="N178" s="158">
        <f t="shared" si="83"/>
        <v>6000</v>
      </c>
      <c r="O178" s="158">
        <f t="shared" si="83"/>
        <v>1800</v>
      </c>
      <c r="P178" s="158">
        <f t="shared" si="83"/>
        <v>1800</v>
      </c>
      <c r="Q178" s="158">
        <f t="shared" si="83"/>
        <v>0</v>
      </c>
      <c r="R178" s="158">
        <f t="shared" ref="R178:W178" si="84">SUM(R179)</f>
        <v>0</v>
      </c>
      <c r="S178" s="158">
        <f t="shared" si="84"/>
        <v>0</v>
      </c>
      <c r="T178" s="158">
        <f t="shared" si="84"/>
        <v>0</v>
      </c>
      <c r="U178" s="158">
        <f t="shared" si="84"/>
        <v>0</v>
      </c>
      <c r="V178" s="158">
        <f t="shared" si="84"/>
        <v>0</v>
      </c>
      <c r="W178" s="158">
        <f t="shared" si="84"/>
        <v>0</v>
      </c>
      <c r="X178" s="161"/>
      <c r="Y178" s="161"/>
      <c r="Z178" s="161"/>
      <c r="AA178" s="161"/>
      <c r="AB178" s="161"/>
      <c r="AC178" s="186"/>
      <c r="AD178" s="186"/>
      <c r="AE178" s="186"/>
      <c r="AF178" s="186"/>
      <c r="AG178" s="186"/>
    </row>
    <row r="179" s="108" customFormat="1" ht="95.1" customHeight="1" spans="1:33">
      <c r="A179" s="134">
        <f>SUBTOTAL(103,$D$9:D179)</f>
        <v>85</v>
      </c>
      <c r="B179" s="135" t="s">
        <v>665</v>
      </c>
      <c r="C179" s="138">
        <v>2025</v>
      </c>
      <c r="D179" s="135" t="s">
        <v>666</v>
      </c>
      <c r="E179" s="135" t="s">
        <v>663</v>
      </c>
      <c r="F179" s="135" t="s">
        <v>664</v>
      </c>
      <c r="G179" s="135" t="s">
        <v>48</v>
      </c>
      <c r="H179" s="135" t="s">
        <v>222</v>
      </c>
      <c r="I179" s="135" t="s">
        <v>61</v>
      </c>
      <c r="J179" s="156" t="s">
        <v>667</v>
      </c>
      <c r="K179" s="159">
        <v>6000</v>
      </c>
      <c r="L179" s="159">
        <v>1</v>
      </c>
      <c r="M179" s="159">
        <v>3420</v>
      </c>
      <c r="N179" s="159">
        <v>6000</v>
      </c>
      <c r="O179" s="159">
        <v>1800</v>
      </c>
      <c r="P179" s="159">
        <v>1800</v>
      </c>
      <c r="Q179" s="159">
        <v>0</v>
      </c>
      <c r="R179" s="159">
        <v>0</v>
      </c>
      <c r="S179" s="159">
        <v>0</v>
      </c>
      <c r="T179" s="159">
        <v>0</v>
      </c>
      <c r="U179" s="159"/>
      <c r="V179" s="159"/>
      <c r="W179" s="159"/>
      <c r="X179" s="159" t="s">
        <v>668</v>
      </c>
      <c r="Y179" s="159" t="s">
        <v>669</v>
      </c>
      <c r="Z179" s="159" t="s">
        <v>668</v>
      </c>
      <c r="AA179" s="159" t="s">
        <v>669</v>
      </c>
      <c r="AB179" s="159" t="s">
        <v>305</v>
      </c>
      <c r="AC179" s="160" t="s">
        <v>670</v>
      </c>
      <c r="AD179" s="160" t="s">
        <v>671</v>
      </c>
      <c r="AE179" s="186"/>
      <c r="AF179" s="186"/>
      <c r="AG179" s="186"/>
    </row>
    <row r="180" s="110" customFormat="1" ht="36" customHeight="1" spans="1:33">
      <c r="A180" s="188" t="s">
        <v>42</v>
      </c>
      <c r="B180" s="139" t="s">
        <v>672</v>
      </c>
      <c r="C180" s="139"/>
      <c r="D180" s="139"/>
      <c r="E180" s="139"/>
      <c r="F180" s="139"/>
      <c r="G180" s="139"/>
      <c r="H180" s="139"/>
      <c r="I180" s="139"/>
      <c r="J180" s="139"/>
      <c r="K180" s="165">
        <f t="shared" ref="K180:Q180" si="85">K181</f>
        <v>20</v>
      </c>
      <c r="L180" s="165">
        <f t="shared" si="85"/>
        <v>6</v>
      </c>
      <c r="M180" s="165">
        <f t="shared" si="85"/>
        <v>98060</v>
      </c>
      <c r="N180" s="165">
        <f t="shared" si="85"/>
        <v>414269</v>
      </c>
      <c r="O180" s="165">
        <f t="shared" si="85"/>
        <v>48904.03</v>
      </c>
      <c r="P180" s="165">
        <f t="shared" si="85"/>
        <v>48904.03</v>
      </c>
      <c r="Q180" s="165">
        <f t="shared" si="85"/>
        <v>0</v>
      </c>
      <c r="R180" s="165">
        <f t="shared" ref="R180:W180" si="86">R181</f>
        <v>0</v>
      </c>
      <c r="S180" s="165">
        <f t="shared" si="86"/>
        <v>0</v>
      </c>
      <c r="T180" s="165">
        <f t="shared" si="86"/>
        <v>0</v>
      </c>
      <c r="U180" s="165">
        <f t="shared" si="86"/>
        <v>0</v>
      </c>
      <c r="V180" s="165">
        <f t="shared" si="86"/>
        <v>0</v>
      </c>
      <c r="W180" s="165">
        <f t="shared" si="86"/>
        <v>0</v>
      </c>
      <c r="X180" s="169"/>
      <c r="Y180" s="169"/>
      <c r="Z180" s="169"/>
      <c r="AA180" s="169"/>
      <c r="AB180" s="169"/>
      <c r="AC180" s="189"/>
      <c r="AD180" s="189"/>
      <c r="AE180" s="189"/>
      <c r="AF180" s="189"/>
      <c r="AG180" s="189"/>
    </row>
    <row r="181" s="108" customFormat="1" ht="36" customHeight="1" spans="1:33">
      <c r="A181" s="132" t="s">
        <v>44</v>
      </c>
      <c r="B181" s="140" t="s">
        <v>673</v>
      </c>
      <c r="C181" s="140"/>
      <c r="D181" s="140"/>
      <c r="E181" s="140"/>
      <c r="F181" s="140"/>
      <c r="G181" s="140"/>
      <c r="H181" s="140"/>
      <c r="I181" s="140"/>
      <c r="J181" s="140"/>
      <c r="K181" s="158">
        <f t="shared" ref="K181:Q181" si="87">SUM(K182:K187)</f>
        <v>20</v>
      </c>
      <c r="L181" s="158">
        <f t="shared" si="87"/>
        <v>6</v>
      </c>
      <c r="M181" s="158">
        <f t="shared" si="87"/>
        <v>98060</v>
      </c>
      <c r="N181" s="158">
        <f t="shared" si="87"/>
        <v>414269</v>
      </c>
      <c r="O181" s="158">
        <f t="shared" si="87"/>
        <v>48904.03</v>
      </c>
      <c r="P181" s="158">
        <f t="shared" si="87"/>
        <v>48904.03</v>
      </c>
      <c r="Q181" s="158">
        <f t="shared" si="87"/>
        <v>0</v>
      </c>
      <c r="R181" s="158">
        <f t="shared" ref="R181:W181" si="88">SUM(R182:R187)</f>
        <v>0</v>
      </c>
      <c r="S181" s="158">
        <f t="shared" si="88"/>
        <v>0</v>
      </c>
      <c r="T181" s="158">
        <f t="shared" si="88"/>
        <v>0</v>
      </c>
      <c r="U181" s="158">
        <f t="shared" si="88"/>
        <v>0</v>
      </c>
      <c r="V181" s="158">
        <f t="shared" si="88"/>
        <v>0</v>
      </c>
      <c r="W181" s="158">
        <f t="shared" si="88"/>
        <v>0</v>
      </c>
      <c r="X181" s="161"/>
      <c r="Y181" s="161"/>
      <c r="Z181" s="161"/>
      <c r="AA181" s="161"/>
      <c r="AB181" s="161"/>
      <c r="AC181" s="186"/>
      <c r="AD181" s="186"/>
      <c r="AE181" s="186"/>
      <c r="AF181" s="186"/>
      <c r="AG181" s="186"/>
    </row>
    <row r="182" s="108" customFormat="1" ht="110.1" customHeight="1" spans="1:33">
      <c r="A182" s="134">
        <f>SUBTOTAL(103,$D$9:D182)</f>
        <v>86</v>
      </c>
      <c r="B182" s="135" t="s">
        <v>674</v>
      </c>
      <c r="C182" s="138">
        <v>2025</v>
      </c>
      <c r="D182" s="135" t="s">
        <v>675</v>
      </c>
      <c r="E182" s="135" t="s">
        <v>672</v>
      </c>
      <c r="F182" s="135" t="s">
        <v>673</v>
      </c>
      <c r="G182" s="135" t="s">
        <v>96</v>
      </c>
      <c r="H182" s="135" t="s">
        <v>562</v>
      </c>
      <c r="I182" s="135" t="s">
        <v>70</v>
      </c>
      <c r="J182" s="156" t="s">
        <v>676</v>
      </c>
      <c r="K182" s="159">
        <v>2</v>
      </c>
      <c r="L182" s="159">
        <v>1</v>
      </c>
      <c r="M182" s="159">
        <v>665</v>
      </c>
      <c r="N182" s="159">
        <v>2042</v>
      </c>
      <c r="O182" s="159">
        <v>645.9</v>
      </c>
      <c r="P182" s="159">
        <v>645.9</v>
      </c>
      <c r="Q182" s="159">
        <v>0</v>
      </c>
      <c r="R182" s="159">
        <v>0</v>
      </c>
      <c r="S182" s="159">
        <v>0</v>
      </c>
      <c r="T182" s="159">
        <v>0</v>
      </c>
      <c r="U182" s="159"/>
      <c r="V182" s="159"/>
      <c r="W182" s="159"/>
      <c r="X182" s="159" t="s">
        <v>314</v>
      </c>
      <c r="Y182" s="159" t="s">
        <v>315</v>
      </c>
      <c r="Z182" s="159" t="s">
        <v>314</v>
      </c>
      <c r="AA182" s="159" t="s">
        <v>315</v>
      </c>
      <c r="AB182" s="159" t="s">
        <v>54</v>
      </c>
      <c r="AC182" s="160" t="s">
        <v>677</v>
      </c>
      <c r="AD182" s="160" t="s">
        <v>678</v>
      </c>
      <c r="AE182" s="186"/>
      <c r="AF182" s="186"/>
      <c r="AG182" s="186"/>
    </row>
    <row r="183" s="108" customFormat="1" ht="129" customHeight="1" spans="1:33">
      <c r="A183" s="134">
        <f>SUBTOTAL(103,$D$9:D183)</f>
        <v>87</v>
      </c>
      <c r="B183" s="135" t="s">
        <v>679</v>
      </c>
      <c r="C183" s="138">
        <v>2025</v>
      </c>
      <c r="D183" s="135" t="s">
        <v>680</v>
      </c>
      <c r="E183" s="135" t="s">
        <v>672</v>
      </c>
      <c r="F183" s="135" t="s">
        <v>673</v>
      </c>
      <c r="G183" s="135" t="s">
        <v>96</v>
      </c>
      <c r="H183" s="135" t="s">
        <v>681</v>
      </c>
      <c r="I183" s="135" t="s">
        <v>70</v>
      </c>
      <c r="J183" s="156" t="s">
        <v>682</v>
      </c>
      <c r="K183" s="159">
        <v>1</v>
      </c>
      <c r="L183" s="159">
        <v>1</v>
      </c>
      <c r="M183" s="159">
        <v>589</v>
      </c>
      <c r="N183" s="159">
        <v>2120</v>
      </c>
      <c r="O183" s="159">
        <v>336.4</v>
      </c>
      <c r="P183" s="159">
        <v>336.4</v>
      </c>
      <c r="Q183" s="159">
        <v>0</v>
      </c>
      <c r="R183" s="159">
        <v>0</v>
      </c>
      <c r="S183" s="159">
        <v>0</v>
      </c>
      <c r="T183" s="159">
        <v>0</v>
      </c>
      <c r="U183" s="159"/>
      <c r="V183" s="159"/>
      <c r="W183" s="159"/>
      <c r="X183" s="159" t="s">
        <v>314</v>
      </c>
      <c r="Y183" s="159" t="s">
        <v>315</v>
      </c>
      <c r="Z183" s="159" t="s">
        <v>314</v>
      </c>
      <c r="AA183" s="159" t="s">
        <v>315</v>
      </c>
      <c r="AB183" s="159" t="s">
        <v>54</v>
      </c>
      <c r="AC183" s="160" t="s">
        <v>677</v>
      </c>
      <c r="AD183" s="160" t="s">
        <v>678</v>
      </c>
      <c r="AE183" s="186"/>
      <c r="AF183" s="186"/>
      <c r="AG183" s="186"/>
    </row>
    <row r="184" s="108" customFormat="1" ht="110.1" customHeight="1" spans="1:33">
      <c r="A184" s="134">
        <f>SUBTOTAL(103,$D$9:D184)</f>
        <v>88</v>
      </c>
      <c r="B184" s="135" t="s">
        <v>683</v>
      </c>
      <c r="C184" s="138">
        <v>2025</v>
      </c>
      <c r="D184" s="135" t="s">
        <v>684</v>
      </c>
      <c r="E184" s="135" t="s">
        <v>672</v>
      </c>
      <c r="F184" s="135" t="s">
        <v>673</v>
      </c>
      <c r="G184" s="135" t="s">
        <v>96</v>
      </c>
      <c r="H184" s="135" t="s">
        <v>685</v>
      </c>
      <c r="I184" s="135" t="s">
        <v>70</v>
      </c>
      <c r="J184" s="156" t="s">
        <v>686</v>
      </c>
      <c r="K184" s="159">
        <v>10</v>
      </c>
      <c r="L184" s="159">
        <v>1</v>
      </c>
      <c r="M184" s="159">
        <v>23</v>
      </c>
      <c r="N184" s="159">
        <v>84</v>
      </c>
      <c r="O184" s="159">
        <v>820</v>
      </c>
      <c r="P184" s="159">
        <v>820</v>
      </c>
      <c r="Q184" s="159">
        <v>0</v>
      </c>
      <c r="R184" s="159">
        <v>0</v>
      </c>
      <c r="S184" s="159">
        <v>0</v>
      </c>
      <c r="T184" s="159">
        <v>0</v>
      </c>
      <c r="U184" s="159"/>
      <c r="V184" s="159"/>
      <c r="W184" s="159"/>
      <c r="X184" s="159" t="s">
        <v>314</v>
      </c>
      <c r="Y184" s="159" t="s">
        <v>315</v>
      </c>
      <c r="Z184" s="159" t="s">
        <v>314</v>
      </c>
      <c r="AA184" s="159" t="s">
        <v>315</v>
      </c>
      <c r="AB184" s="159" t="s">
        <v>54</v>
      </c>
      <c r="AC184" s="160" t="s">
        <v>677</v>
      </c>
      <c r="AD184" s="160" t="s">
        <v>678</v>
      </c>
      <c r="AE184" s="186"/>
      <c r="AF184" s="186"/>
      <c r="AG184" s="186"/>
    </row>
    <row r="185" s="108" customFormat="1" ht="170" customHeight="1" spans="1:33">
      <c r="A185" s="134">
        <f>SUBTOTAL(103,$D$9:D185)</f>
        <v>89</v>
      </c>
      <c r="B185" s="135" t="s">
        <v>687</v>
      </c>
      <c r="C185" s="138">
        <v>2025</v>
      </c>
      <c r="D185" s="135" t="s">
        <v>688</v>
      </c>
      <c r="E185" s="135" t="s">
        <v>672</v>
      </c>
      <c r="F185" s="135" t="s">
        <v>673</v>
      </c>
      <c r="G185" s="135" t="s">
        <v>96</v>
      </c>
      <c r="H185" s="135" t="s">
        <v>689</v>
      </c>
      <c r="I185" s="135" t="s">
        <v>70</v>
      </c>
      <c r="J185" s="156" t="s">
        <v>690</v>
      </c>
      <c r="K185" s="159">
        <v>1</v>
      </c>
      <c r="L185" s="159">
        <v>1</v>
      </c>
      <c r="M185" s="159">
        <v>36564</v>
      </c>
      <c r="N185" s="159">
        <v>179969</v>
      </c>
      <c r="O185" s="159">
        <v>5568.43</v>
      </c>
      <c r="P185" s="159">
        <v>5568.43</v>
      </c>
      <c r="Q185" s="159">
        <v>0</v>
      </c>
      <c r="R185" s="159"/>
      <c r="S185" s="159">
        <v>0</v>
      </c>
      <c r="T185" s="159">
        <v>0</v>
      </c>
      <c r="U185" s="159"/>
      <c r="V185" s="159"/>
      <c r="W185" s="159"/>
      <c r="X185" s="159" t="s">
        <v>314</v>
      </c>
      <c r="Y185" s="159" t="s">
        <v>315</v>
      </c>
      <c r="Z185" s="159" t="s">
        <v>314</v>
      </c>
      <c r="AA185" s="159" t="s">
        <v>315</v>
      </c>
      <c r="AB185" s="159" t="s">
        <v>54</v>
      </c>
      <c r="AC185" s="160" t="s">
        <v>691</v>
      </c>
      <c r="AD185" s="160" t="s">
        <v>692</v>
      </c>
      <c r="AE185" s="186"/>
      <c r="AF185" s="186"/>
      <c r="AG185" s="186"/>
    </row>
    <row r="186" s="108" customFormat="1" ht="144" customHeight="1" spans="1:33">
      <c r="A186" s="134">
        <f>SUBTOTAL(103,$D$9:D186)</f>
        <v>90</v>
      </c>
      <c r="B186" s="135" t="s">
        <v>693</v>
      </c>
      <c r="C186" s="138">
        <v>2025</v>
      </c>
      <c r="D186" s="135" t="s">
        <v>694</v>
      </c>
      <c r="E186" s="135" t="s">
        <v>672</v>
      </c>
      <c r="F186" s="135" t="s">
        <v>673</v>
      </c>
      <c r="G186" s="135" t="s">
        <v>48</v>
      </c>
      <c r="H186" s="135" t="s">
        <v>695</v>
      </c>
      <c r="I186" s="135" t="s">
        <v>70</v>
      </c>
      <c r="J186" s="156" t="s">
        <v>696</v>
      </c>
      <c r="K186" s="159">
        <v>3</v>
      </c>
      <c r="L186" s="159">
        <v>1</v>
      </c>
      <c r="M186" s="159">
        <v>60000</v>
      </c>
      <c r="N186" s="159">
        <v>229237</v>
      </c>
      <c r="O186" s="159">
        <v>40208.3</v>
      </c>
      <c r="P186" s="159">
        <v>40208.3</v>
      </c>
      <c r="Q186" s="159">
        <v>0</v>
      </c>
      <c r="R186" s="159"/>
      <c r="S186" s="159">
        <v>0</v>
      </c>
      <c r="T186" s="159">
        <v>0</v>
      </c>
      <c r="U186" s="159"/>
      <c r="V186" s="159"/>
      <c r="W186" s="159"/>
      <c r="X186" s="159" t="s">
        <v>314</v>
      </c>
      <c r="Y186" s="159" t="s">
        <v>315</v>
      </c>
      <c r="Z186" s="159" t="s">
        <v>314</v>
      </c>
      <c r="AA186" s="159" t="s">
        <v>315</v>
      </c>
      <c r="AB186" s="159" t="s">
        <v>54</v>
      </c>
      <c r="AC186" s="160" t="s">
        <v>691</v>
      </c>
      <c r="AD186" s="160" t="s">
        <v>692</v>
      </c>
      <c r="AE186" s="186"/>
      <c r="AF186" s="186"/>
      <c r="AG186" s="186"/>
    </row>
    <row r="187" s="108" customFormat="1" ht="197" customHeight="1" spans="1:33">
      <c r="A187" s="134">
        <f>SUBTOTAL(103,$D$9:D187)</f>
        <v>91</v>
      </c>
      <c r="B187" s="135" t="s">
        <v>697</v>
      </c>
      <c r="C187" s="138">
        <v>2025</v>
      </c>
      <c r="D187" s="135" t="s">
        <v>698</v>
      </c>
      <c r="E187" s="135" t="s">
        <v>672</v>
      </c>
      <c r="F187" s="135" t="s">
        <v>673</v>
      </c>
      <c r="G187" s="135" t="s">
        <v>96</v>
      </c>
      <c r="H187" s="135" t="s">
        <v>699</v>
      </c>
      <c r="I187" s="135" t="s">
        <v>70</v>
      </c>
      <c r="J187" s="156" t="s">
        <v>700</v>
      </c>
      <c r="K187" s="159">
        <v>3</v>
      </c>
      <c r="L187" s="159">
        <v>1</v>
      </c>
      <c r="M187" s="159">
        <v>219</v>
      </c>
      <c r="N187" s="159">
        <v>817</v>
      </c>
      <c r="O187" s="159">
        <v>1325</v>
      </c>
      <c r="P187" s="159">
        <v>1325</v>
      </c>
      <c r="Q187" s="159">
        <v>0</v>
      </c>
      <c r="R187" s="159">
        <v>0</v>
      </c>
      <c r="S187" s="159">
        <v>0</v>
      </c>
      <c r="T187" s="159">
        <v>0</v>
      </c>
      <c r="U187" s="159"/>
      <c r="V187" s="159"/>
      <c r="W187" s="159"/>
      <c r="X187" s="159" t="s">
        <v>314</v>
      </c>
      <c r="Y187" s="159" t="s">
        <v>315</v>
      </c>
      <c r="Z187" s="159" t="s">
        <v>314</v>
      </c>
      <c r="AA187" s="159" t="s">
        <v>315</v>
      </c>
      <c r="AB187" s="159" t="s">
        <v>54</v>
      </c>
      <c r="AC187" s="160" t="s">
        <v>677</v>
      </c>
      <c r="AD187" s="160" t="s">
        <v>678</v>
      </c>
      <c r="AE187" s="186"/>
      <c r="AF187" s="186"/>
      <c r="AG187" s="186"/>
    </row>
    <row r="188" s="111" customFormat="1" ht="36" customHeight="1" spans="1:33">
      <c r="A188" s="128" t="s">
        <v>40</v>
      </c>
      <c r="B188" s="129" t="s">
        <v>701</v>
      </c>
      <c r="C188" s="129"/>
      <c r="D188" s="129"/>
      <c r="E188" s="129"/>
      <c r="F188" s="129"/>
      <c r="G188" s="129"/>
      <c r="H188" s="129"/>
      <c r="I188" s="129"/>
      <c r="J188" s="129"/>
      <c r="K188" s="181">
        <f t="shared" ref="K188:Q188" si="89">K189</f>
        <v>0</v>
      </c>
      <c r="L188" s="181">
        <f t="shared" si="89"/>
        <v>0</v>
      </c>
      <c r="M188" s="181">
        <f t="shared" si="89"/>
        <v>0</v>
      </c>
      <c r="N188" s="181">
        <f t="shared" si="89"/>
        <v>0</v>
      </c>
      <c r="O188" s="181">
        <f t="shared" si="89"/>
        <v>0</v>
      </c>
      <c r="P188" s="181">
        <f t="shared" si="89"/>
        <v>0</v>
      </c>
      <c r="Q188" s="181">
        <f t="shared" si="89"/>
        <v>0</v>
      </c>
      <c r="R188" s="181">
        <f t="shared" ref="R188:W188" si="90">R189</f>
        <v>0</v>
      </c>
      <c r="S188" s="181">
        <f t="shared" si="90"/>
        <v>0</v>
      </c>
      <c r="T188" s="181">
        <f t="shared" si="90"/>
        <v>0</v>
      </c>
      <c r="U188" s="181">
        <f t="shared" si="90"/>
        <v>0</v>
      </c>
      <c r="V188" s="181">
        <f t="shared" si="90"/>
        <v>0</v>
      </c>
      <c r="W188" s="181">
        <f t="shared" si="90"/>
        <v>0</v>
      </c>
      <c r="X188" s="183"/>
      <c r="Y188" s="183"/>
      <c r="Z188" s="183"/>
      <c r="AA188" s="183"/>
      <c r="AB188" s="183"/>
      <c r="AC188" s="191"/>
      <c r="AD188" s="191"/>
      <c r="AE188" s="191"/>
      <c r="AF188" s="191"/>
      <c r="AG188" s="191"/>
    </row>
    <row r="189" s="110" customFormat="1" ht="36" customHeight="1" spans="1:33">
      <c r="A189" s="130" t="s">
        <v>42</v>
      </c>
      <c r="B189" s="139" t="s">
        <v>701</v>
      </c>
      <c r="C189" s="139"/>
      <c r="D189" s="139"/>
      <c r="E189" s="139"/>
      <c r="F189" s="139"/>
      <c r="G189" s="139"/>
      <c r="H189" s="139"/>
      <c r="I189" s="139"/>
      <c r="J189" s="139"/>
      <c r="K189" s="165">
        <f t="shared" ref="K189:Q189" si="91">K190</f>
        <v>0</v>
      </c>
      <c r="L189" s="165">
        <f t="shared" si="91"/>
        <v>0</v>
      </c>
      <c r="M189" s="165">
        <f t="shared" si="91"/>
        <v>0</v>
      </c>
      <c r="N189" s="165">
        <f t="shared" si="91"/>
        <v>0</v>
      </c>
      <c r="O189" s="165">
        <f t="shared" si="91"/>
        <v>0</v>
      </c>
      <c r="P189" s="165">
        <f t="shared" si="91"/>
        <v>0</v>
      </c>
      <c r="Q189" s="165">
        <f t="shared" si="91"/>
        <v>0</v>
      </c>
      <c r="R189" s="165">
        <f t="shared" ref="R189:W189" si="92">R190</f>
        <v>0</v>
      </c>
      <c r="S189" s="165">
        <f t="shared" si="92"/>
        <v>0</v>
      </c>
      <c r="T189" s="165">
        <f t="shared" si="92"/>
        <v>0</v>
      </c>
      <c r="U189" s="165">
        <f t="shared" si="92"/>
        <v>0</v>
      </c>
      <c r="V189" s="165">
        <f t="shared" si="92"/>
        <v>0</v>
      </c>
      <c r="W189" s="165">
        <f t="shared" si="92"/>
        <v>0</v>
      </c>
      <c r="X189" s="169"/>
      <c r="Y189" s="169"/>
      <c r="Z189" s="169"/>
      <c r="AA189" s="169"/>
      <c r="AB189" s="169"/>
      <c r="AC189" s="189"/>
      <c r="AD189" s="189"/>
      <c r="AE189" s="189"/>
      <c r="AF189" s="189"/>
      <c r="AG189" s="189"/>
    </row>
    <row r="190" s="108" customFormat="1" ht="36" customHeight="1" spans="1:33">
      <c r="A190" s="132" t="s">
        <v>44</v>
      </c>
      <c r="B190" s="140" t="s">
        <v>701</v>
      </c>
      <c r="C190" s="140"/>
      <c r="D190" s="140"/>
      <c r="E190" s="140"/>
      <c r="F190" s="140"/>
      <c r="G190" s="140"/>
      <c r="H190" s="140"/>
      <c r="I190" s="140"/>
      <c r="J190" s="140"/>
      <c r="K190" s="158"/>
      <c r="L190" s="158"/>
      <c r="M190" s="158"/>
      <c r="N190" s="158"/>
      <c r="O190" s="158"/>
      <c r="P190" s="158"/>
      <c r="Q190" s="158"/>
      <c r="R190" s="158"/>
      <c r="S190" s="158"/>
      <c r="T190" s="158"/>
      <c r="U190" s="158"/>
      <c r="V190" s="158"/>
      <c r="W190" s="158"/>
      <c r="X190" s="161"/>
      <c r="Y190" s="161"/>
      <c r="Z190" s="161"/>
      <c r="AA190" s="161"/>
      <c r="AB190" s="161"/>
      <c r="AC190" s="186"/>
      <c r="AD190" s="186"/>
      <c r="AE190" s="186"/>
      <c r="AF190" s="186"/>
      <c r="AG190" s="186"/>
    </row>
    <row r="191" s="111" customFormat="1" ht="36" customHeight="1" spans="1:33">
      <c r="A191" s="128" t="s">
        <v>40</v>
      </c>
      <c r="B191" s="129" t="s">
        <v>702</v>
      </c>
      <c r="C191" s="129"/>
      <c r="D191" s="129"/>
      <c r="E191" s="129"/>
      <c r="F191" s="129"/>
      <c r="G191" s="129"/>
      <c r="H191" s="129"/>
      <c r="I191" s="129"/>
      <c r="J191" s="129"/>
      <c r="K191" s="181">
        <f t="shared" ref="K191:Q191" si="93">K192</f>
        <v>7880</v>
      </c>
      <c r="L191" s="181">
        <f t="shared" si="93"/>
        <v>1</v>
      </c>
      <c r="M191" s="181">
        <f t="shared" si="93"/>
        <v>7880</v>
      </c>
      <c r="N191" s="181">
        <f t="shared" si="93"/>
        <v>32131</v>
      </c>
      <c r="O191" s="181">
        <f t="shared" si="93"/>
        <v>47.28</v>
      </c>
      <c r="P191" s="181">
        <f t="shared" si="93"/>
        <v>47.28</v>
      </c>
      <c r="Q191" s="181">
        <f t="shared" si="93"/>
        <v>0</v>
      </c>
      <c r="R191" s="181">
        <f t="shared" ref="R191:W191" si="94">R192</f>
        <v>0</v>
      </c>
      <c r="S191" s="181">
        <f t="shared" si="94"/>
        <v>0</v>
      </c>
      <c r="T191" s="181">
        <f t="shared" si="94"/>
        <v>0</v>
      </c>
      <c r="U191" s="181">
        <f t="shared" si="94"/>
        <v>0</v>
      </c>
      <c r="V191" s="181">
        <f t="shared" si="94"/>
        <v>0</v>
      </c>
      <c r="W191" s="181">
        <f t="shared" si="94"/>
        <v>0</v>
      </c>
      <c r="X191" s="183"/>
      <c r="Y191" s="183"/>
      <c r="Z191" s="183"/>
      <c r="AA191" s="183"/>
      <c r="AB191" s="183"/>
      <c r="AC191" s="191"/>
      <c r="AD191" s="191"/>
      <c r="AE191" s="191"/>
      <c r="AF191" s="191"/>
      <c r="AG191" s="191"/>
    </row>
    <row r="192" s="110" customFormat="1" ht="36" customHeight="1" spans="1:33">
      <c r="A192" s="130" t="s">
        <v>42</v>
      </c>
      <c r="B192" s="139" t="s">
        <v>702</v>
      </c>
      <c r="C192" s="139"/>
      <c r="D192" s="139"/>
      <c r="E192" s="139"/>
      <c r="F192" s="139"/>
      <c r="G192" s="139"/>
      <c r="H192" s="139"/>
      <c r="I192" s="139"/>
      <c r="J192" s="139"/>
      <c r="K192" s="165">
        <f t="shared" ref="K192:Q192" si="95">K193+K194</f>
        <v>7880</v>
      </c>
      <c r="L192" s="165">
        <f t="shared" si="95"/>
        <v>1</v>
      </c>
      <c r="M192" s="165">
        <f t="shared" si="95"/>
        <v>7880</v>
      </c>
      <c r="N192" s="165">
        <f t="shared" si="95"/>
        <v>32131</v>
      </c>
      <c r="O192" s="165">
        <f t="shared" si="95"/>
        <v>47.28</v>
      </c>
      <c r="P192" s="165">
        <f t="shared" si="95"/>
        <v>47.28</v>
      </c>
      <c r="Q192" s="165">
        <f t="shared" si="95"/>
        <v>0</v>
      </c>
      <c r="R192" s="165">
        <f t="shared" ref="R192:W192" si="96">R193+R194</f>
        <v>0</v>
      </c>
      <c r="S192" s="165">
        <f t="shared" si="96"/>
        <v>0</v>
      </c>
      <c r="T192" s="165">
        <f t="shared" si="96"/>
        <v>0</v>
      </c>
      <c r="U192" s="165">
        <f t="shared" si="96"/>
        <v>0</v>
      </c>
      <c r="V192" s="165">
        <f t="shared" si="96"/>
        <v>0</v>
      </c>
      <c r="W192" s="165">
        <f t="shared" si="96"/>
        <v>0</v>
      </c>
      <c r="X192" s="169"/>
      <c r="Y192" s="169"/>
      <c r="Z192" s="169"/>
      <c r="AA192" s="169"/>
      <c r="AB192" s="169"/>
      <c r="AC192" s="189"/>
      <c r="AD192" s="189"/>
      <c r="AE192" s="189"/>
      <c r="AF192" s="189"/>
      <c r="AG192" s="189"/>
    </row>
    <row r="193" s="108" customFormat="1" ht="36" customHeight="1" spans="1:33">
      <c r="A193" s="132" t="s">
        <v>44</v>
      </c>
      <c r="B193" s="140" t="s">
        <v>703</v>
      </c>
      <c r="C193" s="140"/>
      <c r="D193" s="140"/>
      <c r="E193" s="140"/>
      <c r="F193" s="140"/>
      <c r="G193" s="140"/>
      <c r="H193" s="140"/>
      <c r="I193" s="140"/>
      <c r="J193" s="140"/>
      <c r="K193" s="158"/>
      <c r="L193" s="158"/>
      <c r="M193" s="158"/>
      <c r="N193" s="158"/>
      <c r="O193" s="158"/>
      <c r="P193" s="158"/>
      <c r="Q193" s="158"/>
      <c r="R193" s="158"/>
      <c r="S193" s="158"/>
      <c r="T193" s="158"/>
      <c r="U193" s="158"/>
      <c r="V193" s="158"/>
      <c r="W193" s="158"/>
      <c r="X193" s="161"/>
      <c r="Y193" s="161"/>
      <c r="Z193" s="161"/>
      <c r="AA193" s="161"/>
      <c r="AB193" s="161"/>
      <c r="AC193" s="186"/>
      <c r="AD193" s="186"/>
      <c r="AE193" s="186"/>
      <c r="AF193" s="186"/>
      <c r="AG193" s="186"/>
    </row>
    <row r="194" s="108" customFormat="1" ht="36" customHeight="1" spans="1:33">
      <c r="A194" s="132" t="s">
        <v>44</v>
      </c>
      <c r="B194" s="140" t="s">
        <v>704</v>
      </c>
      <c r="C194" s="140"/>
      <c r="D194" s="140"/>
      <c r="E194" s="140"/>
      <c r="F194" s="140"/>
      <c r="G194" s="140"/>
      <c r="H194" s="140"/>
      <c r="I194" s="140"/>
      <c r="J194" s="140"/>
      <c r="K194" s="158">
        <f t="shared" ref="K194:Q194" si="97">SUM(K195)</f>
        <v>7880</v>
      </c>
      <c r="L194" s="158">
        <f t="shared" si="97"/>
        <v>1</v>
      </c>
      <c r="M194" s="158">
        <f t="shared" si="97"/>
        <v>7880</v>
      </c>
      <c r="N194" s="158">
        <f t="shared" si="97"/>
        <v>32131</v>
      </c>
      <c r="O194" s="158">
        <f t="shared" si="97"/>
        <v>47.28</v>
      </c>
      <c r="P194" s="158">
        <f t="shared" si="97"/>
        <v>47.28</v>
      </c>
      <c r="Q194" s="158">
        <f t="shared" si="97"/>
        <v>0</v>
      </c>
      <c r="R194" s="158">
        <f t="shared" ref="R194:W194" si="98">SUM(R195)</f>
        <v>0</v>
      </c>
      <c r="S194" s="158">
        <f t="shared" si="98"/>
        <v>0</v>
      </c>
      <c r="T194" s="158">
        <f t="shared" si="98"/>
        <v>0</v>
      </c>
      <c r="U194" s="158">
        <f t="shared" si="98"/>
        <v>0</v>
      </c>
      <c r="V194" s="158">
        <f t="shared" si="98"/>
        <v>0</v>
      </c>
      <c r="W194" s="158">
        <f t="shared" si="98"/>
        <v>0</v>
      </c>
      <c r="X194" s="161"/>
      <c r="Y194" s="161"/>
      <c r="Z194" s="161"/>
      <c r="AA194" s="161"/>
      <c r="AB194" s="161"/>
      <c r="AC194" s="186"/>
      <c r="AD194" s="186"/>
      <c r="AE194" s="186"/>
      <c r="AF194" s="186"/>
      <c r="AG194" s="186"/>
    </row>
    <row r="195" s="108" customFormat="1" ht="179" customHeight="1" spans="1:33">
      <c r="A195" s="134">
        <f>SUBTOTAL(103,$D$9:D195)</f>
        <v>92</v>
      </c>
      <c r="B195" s="135" t="s">
        <v>705</v>
      </c>
      <c r="C195" s="138">
        <v>2025</v>
      </c>
      <c r="D195" s="135" t="s">
        <v>706</v>
      </c>
      <c r="E195" s="135" t="s">
        <v>702</v>
      </c>
      <c r="F195" s="135" t="s">
        <v>704</v>
      </c>
      <c r="G195" s="135" t="s">
        <v>48</v>
      </c>
      <c r="H195" s="135" t="s">
        <v>222</v>
      </c>
      <c r="I195" s="135" t="s">
        <v>707</v>
      </c>
      <c r="J195" s="156" t="s">
        <v>708</v>
      </c>
      <c r="K195" s="159">
        <v>7880</v>
      </c>
      <c r="L195" s="159">
        <v>1</v>
      </c>
      <c r="M195" s="159">
        <v>7880</v>
      </c>
      <c r="N195" s="159">
        <v>32131</v>
      </c>
      <c r="O195" s="159">
        <v>47.28</v>
      </c>
      <c r="P195" s="159">
        <v>47.28</v>
      </c>
      <c r="Q195" s="159">
        <v>0</v>
      </c>
      <c r="R195" s="159">
        <v>0</v>
      </c>
      <c r="S195" s="159">
        <v>0</v>
      </c>
      <c r="T195" s="159">
        <v>0</v>
      </c>
      <c r="U195" s="159"/>
      <c r="V195" s="159"/>
      <c r="W195" s="159"/>
      <c r="X195" s="159" t="s">
        <v>303</v>
      </c>
      <c r="Y195" s="159" t="s">
        <v>304</v>
      </c>
      <c r="Z195" s="159" t="s">
        <v>303</v>
      </c>
      <c r="AA195" s="159" t="s">
        <v>304</v>
      </c>
      <c r="AB195" s="159" t="s">
        <v>305</v>
      </c>
      <c r="AC195" s="160" t="s">
        <v>709</v>
      </c>
      <c r="AD195" s="160" t="s">
        <v>710</v>
      </c>
      <c r="AE195" s="186"/>
      <c r="AF195" s="186"/>
      <c r="AG195" s="186"/>
    </row>
    <row r="196" s="111" customFormat="1" ht="36" customHeight="1" spans="1:33">
      <c r="A196" s="128" t="s">
        <v>40</v>
      </c>
      <c r="B196" s="129" t="s">
        <v>711</v>
      </c>
      <c r="C196" s="129" t="s">
        <v>711</v>
      </c>
      <c r="D196" s="129" t="s">
        <v>711</v>
      </c>
      <c r="E196" s="129" t="s">
        <v>711</v>
      </c>
      <c r="F196" s="129" t="s">
        <v>711</v>
      </c>
      <c r="G196" s="129" t="s">
        <v>711</v>
      </c>
      <c r="H196" s="129" t="s">
        <v>711</v>
      </c>
      <c r="I196" s="129" t="s">
        <v>711</v>
      </c>
      <c r="J196" s="129" t="s">
        <v>711</v>
      </c>
      <c r="K196" s="181"/>
      <c r="L196" s="181"/>
      <c r="M196" s="181"/>
      <c r="N196" s="181"/>
      <c r="O196" s="181"/>
      <c r="P196" s="181"/>
      <c r="Q196" s="181"/>
      <c r="R196" s="181"/>
      <c r="S196" s="181"/>
      <c r="T196" s="181"/>
      <c r="U196" s="181"/>
      <c r="V196" s="181"/>
      <c r="W196" s="181"/>
      <c r="X196" s="183"/>
      <c r="Y196" s="183"/>
      <c r="Z196" s="183"/>
      <c r="AA196" s="183"/>
      <c r="AB196" s="183"/>
      <c r="AC196" s="191"/>
      <c r="AD196" s="191"/>
      <c r="AE196" s="191"/>
      <c r="AF196" s="191"/>
      <c r="AG196" s="191"/>
    </row>
    <row r="205" spans="11:11">
      <c r="K205" s="112" t="s">
        <v>1</v>
      </c>
    </row>
  </sheetData>
  <autoFilter ref="A6:AG196">
    <extLst/>
  </autoFilter>
  <mergeCells count="137">
    <mergeCell ref="A1:D1"/>
    <mergeCell ref="A2:AD2"/>
    <mergeCell ref="M3:N3"/>
    <mergeCell ref="P3:W3"/>
    <mergeCell ref="X3:AB3"/>
    <mergeCell ref="A6:J6"/>
    <mergeCell ref="B7:J7"/>
    <mergeCell ref="B8:J8"/>
    <mergeCell ref="B9:J9"/>
    <mergeCell ref="B11:J11"/>
    <mergeCell ref="B13:J13"/>
    <mergeCell ref="B14:J14"/>
    <mergeCell ref="B15:J15"/>
    <mergeCell ref="B17:J17"/>
    <mergeCell ref="B19:J19"/>
    <mergeCell ref="B20:J20"/>
    <mergeCell ref="B34:J34"/>
    <mergeCell ref="B41:J41"/>
    <mergeCell ref="B42:J42"/>
    <mergeCell ref="B45:J45"/>
    <mergeCell ref="B53:J53"/>
    <mergeCell ref="B54:J54"/>
    <mergeCell ref="B55:J55"/>
    <mergeCell ref="B56:J56"/>
    <mergeCell ref="B57:J57"/>
    <mergeCell ref="B58:J58"/>
    <mergeCell ref="B60:J60"/>
    <mergeCell ref="B61:J61"/>
    <mergeCell ref="B78:J78"/>
    <mergeCell ref="B79:J79"/>
    <mergeCell ref="B81:J81"/>
    <mergeCell ref="B82:J82"/>
    <mergeCell ref="B83:J83"/>
    <mergeCell ref="B84:J84"/>
    <mergeCell ref="B85:J85"/>
    <mergeCell ref="B86:J86"/>
    <mergeCell ref="B87:J87"/>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1:J111"/>
    <mergeCell ref="B112:J112"/>
    <mergeCell ref="B113:J113"/>
    <mergeCell ref="B114:J114"/>
    <mergeCell ref="B131:J131"/>
    <mergeCell ref="B133:J133"/>
    <mergeCell ref="B134:J134"/>
    <mergeCell ref="B135:J135"/>
    <mergeCell ref="B136:J136"/>
    <mergeCell ref="B137:J137"/>
    <mergeCell ref="B138:J138"/>
    <mergeCell ref="B144:J144"/>
    <mergeCell ref="B145:J145"/>
    <mergeCell ref="B146:J146"/>
    <mergeCell ref="B149:J149"/>
    <mergeCell ref="B152:J152"/>
    <mergeCell ref="B156:J156"/>
    <mergeCell ref="B157:J157"/>
    <mergeCell ref="B158:J158"/>
    <mergeCell ref="B159:J159"/>
    <mergeCell ref="B160:J160"/>
    <mergeCell ref="B161:J161"/>
    <mergeCell ref="B165:J165"/>
    <mergeCell ref="B166:J166"/>
    <mergeCell ref="B167:J167"/>
    <mergeCell ref="B168:J168"/>
    <mergeCell ref="B169:J169"/>
    <mergeCell ref="B170:J170"/>
    <mergeCell ref="B171:J171"/>
    <mergeCell ref="B172:J172"/>
    <mergeCell ref="B173:J173"/>
    <mergeCell ref="B174:J174"/>
    <mergeCell ref="B175:J175"/>
    <mergeCell ref="B176:J176"/>
    <mergeCell ref="B177:J177"/>
    <mergeCell ref="B178:J178"/>
    <mergeCell ref="B180:J180"/>
    <mergeCell ref="B181:J181"/>
    <mergeCell ref="B188:J188"/>
    <mergeCell ref="B189:J189"/>
    <mergeCell ref="B190:J190"/>
    <mergeCell ref="B191:J191"/>
    <mergeCell ref="B192:J192"/>
    <mergeCell ref="B193:J193"/>
    <mergeCell ref="B194:J194"/>
    <mergeCell ref="B196:J196"/>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4:P5"/>
    <mergeCell ref="Q4:Q5"/>
    <mergeCell ref="R4:R5"/>
    <mergeCell ref="S4:S5"/>
    <mergeCell ref="T4:T5"/>
    <mergeCell ref="U4:U5"/>
    <mergeCell ref="V4:V5"/>
    <mergeCell ref="W4:W5"/>
    <mergeCell ref="X4:X5"/>
    <mergeCell ref="Y4:Y5"/>
    <mergeCell ref="Z4:Z5"/>
    <mergeCell ref="AA4:AA5"/>
    <mergeCell ref="AB4:AB5"/>
    <mergeCell ref="AC3:AC5"/>
    <mergeCell ref="AD3:AD5"/>
    <mergeCell ref="AE3:AE5"/>
    <mergeCell ref="AF3:AF5"/>
    <mergeCell ref="AG3:AG5"/>
  </mergeCells>
  <printOptions horizontalCentered="1"/>
  <pageMargins left="0.0784722222222222" right="0.0784722222222222" top="0.314583333333333" bottom="0.275" header="0.236111111111111" footer="0.196527777777778"/>
  <pageSetup paperSize="9" scale="2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8"/>
  <sheetViews>
    <sheetView view="pageBreakPreview" zoomScale="85" zoomScaleNormal="115" workbookViewId="0">
      <selection activeCell="U24" sqref="U24"/>
    </sheetView>
  </sheetViews>
  <sheetFormatPr defaultColWidth="8.625" defaultRowHeight="13.5" outlineLevelCol="6"/>
  <cols>
    <col min="2" max="2" width="31.375" style="73" customWidth="1"/>
    <col min="3" max="3" width="7.75" style="74" customWidth="1"/>
    <col min="4" max="4" width="11.125" style="74" customWidth="1"/>
    <col min="5" max="5" width="10.9333333333333" style="74" customWidth="1"/>
    <col min="6" max="6" width="8.375" style="74" customWidth="1"/>
    <col min="7" max="7" width="11.25" customWidth="1"/>
  </cols>
  <sheetData>
    <row r="1" spans="1:1">
      <c r="A1" t="s">
        <v>0</v>
      </c>
    </row>
    <row r="2" ht="16.5" spans="1:7">
      <c r="A2" s="75" t="s">
        <v>712</v>
      </c>
      <c r="B2" s="76"/>
      <c r="C2" s="75"/>
      <c r="D2" s="75"/>
      <c r="E2" s="75"/>
      <c r="F2" s="75"/>
      <c r="G2" s="75"/>
    </row>
    <row r="3" spans="1:7">
      <c r="A3" s="77" t="s">
        <v>3</v>
      </c>
      <c r="B3" s="77" t="s">
        <v>713</v>
      </c>
      <c r="C3" s="77" t="s">
        <v>14</v>
      </c>
      <c r="D3" s="78" t="s">
        <v>714</v>
      </c>
      <c r="E3" s="79"/>
      <c r="F3" s="80" t="s">
        <v>715</v>
      </c>
      <c r="G3" s="81"/>
    </row>
    <row r="4" ht="30.95" customHeight="1" spans="1:7">
      <c r="A4" s="77"/>
      <c r="B4" s="77"/>
      <c r="C4" s="82"/>
      <c r="D4" s="77" t="s">
        <v>716</v>
      </c>
      <c r="E4" s="83" t="s">
        <v>717</v>
      </c>
      <c r="F4" s="80" t="s">
        <v>718</v>
      </c>
      <c r="G4" s="81" t="s">
        <v>719</v>
      </c>
    </row>
    <row r="5" spans="1:7">
      <c r="A5" s="84" t="s">
        <v>39</v>
      </c>
      <c r="B5" s="85"/>
      <c r="C5" s="86">
        <v>92</v>
      </c>
      <c r="D5" s="87"/>
      <c r="E5" s="87"/>
      <c r="F5" s="87">
        <v>241597.542</v>
      </c>
      <c r="G5" s="88">
        <f t="shared" ref="G5:G20" si="0">F5/$F$5</f>
        <v>1</v>
      </c>
    </row>
    <row r="6" ht="11.1" customHeight="1" spans="1:7">
      <c r="A6" s="89" t="s">
        <v>40</v>
      </c>
      <c r="B6" s="90" t="s">
        <v>41</v>
      </c>
      <c r="C6" s="91">
        <v>51</v>
      </c>
      <c r="D6" s="91"/>
      <c r="E6" s="91"/>
      <c r="F6" s="91">
        <v>144019.322</v>
      </c>
      <c r="G6" s="92">
        <f t="shared" si="0"/>
        <v>0.596112529985922</v>
      </c>
    </row>
    <row r="7" ht="11.1" customHeight="1" spans="1:7">
      <c r="A7" s="89" t="s">
        <v>42</v>
      </c>
      <c r="B7" s="90" t="s">
        <v>43</v>
      </c>
      <c r="C7" s="91">
        <v>4</v>
      </c>
      <c r="D7" s="91"/>
      <c r="E7" s="91">
        <v>19072</v>
      </c>
      <c r="F7" s="91">
        <v>13000</v>
      </c>
      <c r="G7" s="92">
        <f t="shared" si="0"/>
        <v>0.0538084944589378</v>
      </c>
    </row>
    <row r="8" ht="11.1" customHeight="1" spans="1:7">
      <c r="A8" s="89" t="s">
        <v>44</v>
      </c>
      <c r="B8" s="90" t="s">
        <v>45</v>
      </c>
      <c r="C8" s="91">
        <v>1</v>
      </c>
      <c r="D8" s="91" t="s">
        <v>720</v>
      </c>
      <c r="E8" s="91">
        <v>6</v>
      </c>
      <c r="F8" s="91">
        <v>2000</v>
      </c>
      <c r="G8" s="92">
        <f t="shared" si="0"/>
        <v>0.00827822991675967</v>
      </c>
    </row>
    <row r="9" ht="11.1" customHeight="1" spans="1:7">
      <c r="A9" s="89" t="s">
        <v>44</v>
      </c>
      <c r="B9" s="90" t="s">
        <v>57</v>
      </c>
      <c r="C9" s="91">
        <v>1</v>
      </c>
      <c r="D9" s="91" t="s">
        <v>720</v>
      </c>
      <c r="E9" s="91">
        <v>5</v>
      </c>
      <c r="F9" s="91">
        <v>6500</v>
      </c>
      <c r="G9" s="92">
        <f t="shared" si="0"/>
        <v>0.0269042472294689</v>
      </c>
    </row>
    <row r="10" ht="11.1" customHeight="1" spans="1:7">
      <c r="A10" s="89" t="s">
        <v>44</v>
      </c>
      <c r="B10" s="90" t="s">
        <v>65</v>
      </c>
      <c r="C10" s="91">
        <v>0</v>
      </c>
      <c r="D10" s="91">
        <v>0</v>
      </c>
      <c r="E10" s="91">
        <v>0</v>
      </c>
      <c r="F10" s="91">
        <v>0</v>
      </c>
      <c r="G10" s="93">
        <f t="shared" si="0"/>
        <v>0</v>
      </c>
    </row>
    <row r="11" ht="11.1" customHeight="1" spans="1:7">
      <c r="A11" s="89" t="s">
        <v>44</v>
      </c>
      <c r="B11" s="90" t="s">
        <v>66</v>
      </c>
      <c r="C11" s="91">
        <v>0</v>
      </c>
      <c r="D11" s="91">
        <v>0</v>
      </c>
      <c r="E11" s="91">
        <v>0</v>
      </c>
      <c r="F11" s="91">
        <v>0</v>
      </c>
      <c r="G11" s="93">
        <f t="shared" si="0"/>
        <v>0</v>
      </c>
    </row>
    <row r="12" ht="11.1" customHeight="1" spans="1:7">
      <c r="A12" s="89" t="s">
        <v>44</v>
      </c>
      <c r="B12" s="90" t="s">
        <v>67</v>
      </c>
      <c r="C12" s="91">
        <v>1</v>
      </c>
      <c r="D12" s="91" t="s">
        <v>721</v>
      </c>
      <c r="E12" s="91">
        <v>5000</v>
      </c>
      <c r="F12" s="91">
        <v>500</v>
      </c>
      <c r="G12" s="92">
        <f t="shared" si="0"/>
        <v>0.00206955747918992</v>
      </c>
    </row>
    <row r="13" ht="11.1" customHeight="1" spans="1:7">
      <c r="A13" s="89" t="s">
        <v>44</v>
      </c>
      <c r="B13" s="90" t="s">
        <v>74</v>
      </c>
      <c r="C13" s="91">
        <v>1</v>
      </c>
      <c r="D13" s="91" t="s">
        <v>25</v>
      </c>
      <c r="E13" s="91">
        <v>14061</v>
      </c>
      <c r="F13" s="91">
        <v>4000</v>
      </c>
      <c r="G13" s="92">
        <f t="shared" si="0"/>
        <v>0.0165564598335193</v>
      </c>
    </row>
    <row r="14" ht="11.1" customHeight="1" spans="1:7">
      <c r="A14" s="89" t="s">
        <v>42</v>
      </c>
      <c r="B14" s="90" t="s">
        <v>83</v>
      </c>
      <c r="C14" s="91">
        <v>28</v>
      </c>
      <c r="D14" s="91"/>
      <c r="E14" s="91">
        <v>139555</v>
      </c>
      <c r="F14" s="91">
        <v>39405.752</v>
      </c>
      <c r="G14" s="92">
        <f t="shared" si="0"/>
        <v>0.163104937549406</v>
      </c>
    </row>
    <row r="15" ht="11.1" customHeight="1" spans="1:7">
      <c r="A15" s="89" t="s">
        <v>44</v>
      </c>
      <c r="B15" s="90" t="s">
        <v>84</v>
      </c>
      <c r="C15" s="91">
        <v>13</v>
      </c>
      <c r="D15" s="91" t="s">
        <v>722</v>
      </c>
      <c r="E15" s="91">
        <v>62240</v>
      </c>
      <c r="F15" s="91">
        <v>22062.832</v>
      </c>
      <c r="G15" s="92">
        <f t="shared" si="0"/>
        <v>0.0913205979554212</v>
      </c>
    </row>
    <row r="16" ht="11.1" customHeight="1" spans="1:7">
      <c r="A16" s="89" t="s">
        <v>44</v>
      </c>
      <c r="B16" s="90" t="s">
        <v>183</v>
      </c>
      <c r="C16" s="91">
        <v>6</v>
      </c>
      <c r="D16" s="91" t="s">
        <v>723</v>
      </c>
      <c r="E16" s="91">
        <v>32226</v>
      </c>
      <c r="F16" s="91">
        <v>12990</v>
      </c>
      <c r="G16" s="92">
        <f t="shared" si="0"/>
        <v>0.053767103309354</v>
      </c>
    </row>
    <row r="17" ht="11.1" customHeight="1" spans="1:7">
      <c r="A17" s="89" t="s">
        <v>44</v>
      </c>
      <c r="B17" s="90" t="s">
        <v>226</v>
      </c>
      <c r="C17" s="91">
        <v>0</v>
      </c>
      <c r="D17" s="91">
        <v>0</v>
      </c>
      <c r="E17" s="91">
        <v>0</v>
      </c>
      <c r="F17" s="91">
        <v>0</v>
      </c>
      <c r="G17" s="93">
        <f t="shared" si="0"/>
        <v>0</v>
      </c>
    </row>
    <row r="18" ht="11.1" customHeight="1" spans="1:7">
      <c r="A18" s="89" t="s">
        <v>44</v>
      </c>
      <c r="B18" s="90" t="s">
        <v>227</v>
      </c>
      <c r="C18" s="91">
        <v>2</v>
      </c>
      <c r="D18" s="91" t="s">
        <v>721</v>
      </c>
      <c r="E18" s="91">
        <v>45082</v>
      </c>
      <c r="F18" s="91">
        <v>1108.42</v>
      </c>
      <c r="G18" s="92">
        <f t="shared" si="0"/>
        <v>0.00458787780216738</v>
      </c>
    </row>
    <row r="19" ht="11.1" customHeight="1" spans="1:7">
      <c r="A19" s="89" t="s">
        <v>44</v>
      </c>
      <c r="B19" s="90" t="s">
        <v>241</v>
      </c>
      <c r="C19" s="91">
        <v>7</v>
      </c>
      <c r="D19" s="91" t="s">
        <v>724</v>
      </c>
      <c r="E19" s="91">
        <v>7</v>
      </c>
      <c r="F19" s="91">
        <v>3244.5</v>
      </c>
      <c r="G19" s="92">
        <f t="shared" si="0"/>
        <v>0.0134293584824634</v>
      </c>
    </row>
    <row r="20" ht="11.1" customHeight="1" spans="1:7">
      <c r="A20" s="89" t="s">
        <v>44</v>
      </c>
      <c r="B20" s="90" t="s">
        <v>293</v>
      </c>
      <c r="C20" s="91">
        <v>0</v>
      </c>
      <c r="D20" s="91">
        <v>0</v>
      </c>
      <c r="E20" s="91">
        <v>0</v>
      </c>
      <c r="F20" s="91">
        <v>0</v>
      </c>
      <c r="G20" s="93">
        <f t="shared" si="0"/>
        <v>0</v>
      </c>
    </row>
    <row r="21" ht="11.1" customHeight="1" spans="1:7">
      <c r="A21" s="89" t="s">
        <v>42</v>
      </c>
      <c r="B21" s="90" t="s">
        <v>294</v>
      </c>
      <c r="C21" s="91">
        <v>1</v>
      </c>
      <c r="D21" s="91"/>
      <c r="E21" s="91">
        <v>1</v>
      </c>
      <c r="F21" s="91">
        <v>390</v>
      </c>
      <c r="G21" s="92">
        <f t="shared" ref="G21:G36" si="1">F21/$F$5</f>
        <v>0.00161425483376814</v>
      </c>
    </row>
    <row r="22" ht="11.1" customHeight="1" spans="1:7">
      <c r="A22" s="89" t="s">
        <v>44</v>
      </c>
      <c r="B22" s="90" t="s">
        <v>295</v>
      </c>
      <c r="C22" s="91">
        <v>0</v>
      </c>
      <c r="D22" s="91">
        <v>0</v>
      </c>
      <c r="E22" s="91">
        <v>0</v>
      </c>
      <c r="F22" s="91">
        <v>0</v>
      </c>
      <c r="G22" s="92">
        <f t="shared" si="1"/>
        <v>0</v>
      </c>
    </row>
    <row r="23" ht="11.1" customHeight="1" spans="1:7">
      <c r="A23" s="89" t="s">
        <v>44</v>
      </c>
      <c r="B23" s="90" t="s">
        <v>296</v>
      </c>
      <c r="C23" s="91">
        <v>0</v>
      </c>
      <c r="D23" s="91">
        <v>0</v>
      </c>
      <c r="E23" s="91">
        <v>0</v>
      </c>
      <c r="F23" s="91">
        <v>0</v>
      </c>
      <c r="G23" s="92">
        <f t="shared" si="1"/>
        <v>0</v>
      </c>
    </row>
    <row r="24" ht="11.1" customHeight="1" spans="1:7">
      <c r="A24" s="89" t="s">
        <v>44</v>
      </c>
      <c r="B24" s="90" t="s">
        <v>297</v>
      </c>
      <c r="C24" s="91">
        <v>0</v>
      </c>
      <c r="D24" s="91">
        <v>0</v>
      </c>
      <c r="E24" s="91">
        <v>0</v>
      </c>
      <c r="F24" s="91">
        <v>0</v>
      </c>
      <c r="G24" s="92">
        <f t="shared" si="1"/>
        <v>0</v>
      </c>
    </row>
    <row r="25" ht="11.1" customHeight="1" spans="1:7">
      <c r="A25" s="89" t="s">
        <v>44</v>
      </c>
      <c r="B25" s="90" t="s">
        <v>298</v>
      </c>
      <c r="C25" s="91">
        <v>1</v>
      </c>
      <c r="D25" s="91" t="s">
        <v>724</v>
      </c>
      <c r="E25" s="91">
        <v>1</v>
      </c>
      <c r="F25" s="91">
        <v>390</v>
      </c>
      <c r="G25" s="92">
        <f t="shared" si="1"/>
        <v>0.00161425483376814</v>
      </c>
    </row>
    <row r="26" ht="11.1" customHeight="1" spans="1:7">
      <c r="A26" s="89" t="s">
        <v>42</v>
      </c>
      <c r="B26" s="90" t="s">
        <v>308</v>
      </c>
      <c r="C26" s="91">
        <v>17</v>
      </c>
      <c r="D26" s="91"/>
      <c r="E26" s="91">
        <v>2100.5148</v>
      </c>
      <c r="F26" s="91">
        <v>90093.57</v>
      </c>
      <c r="G26" s="92">
        <f t="shared" si="1"/>
        <v>0.372907643240841</v>
      </c>
    </row>
    <row r="27" ht="35.1" customHeight="1" spans="1:7">
      <c r="A27" s="89" t="s">
        <v>44</v>
      </c>
      <c r="B27" s="90" t="s">
        <v>309</v>
      </c>
      <c r="C27" s="91">
        <v>16</v>
      </c>
      <c r="D27" s="91" t="s">
        <v>725</v>
      </c>
      <c r="E27" s="91">
        <v>2099.5148</v>
      </c>
      <c r="F27" s="91">
        <v>89893.57</v>
      </c>
      <c r="G27" s="92">
        <f t="shared" si="1"/>
        <v>0.372079820249165</v>
      </c>
    </row>
    <row r="28" ht="11.1" customHeight="1" spans="1:7">
      <c r="A28" s="89" t="s">
        <v>44</v>
      </c>
      <c r="B28" s="90" t="s">
        <v>406</v>
      </c>
      <c r="C28" s="91">
        <v>0</v>
      </c>
      <c r="D28" s="91">
        <v>0</v>
      </c>
      <c r="E28" s="91">
        <v>0</v>
      </c>
      <c r="F28" s="91">
        <v>0</v>
      </c>
      <c r="G28" s="93">
        <f t="shared" si="1"/>
        <v>0</v>
      </c>
    </row>
    <row r="29" ht="11.1" customHeight="1" spans="1:7">
      <c r="A29" s="89" t="s">
        <v>44</v>
      </c>
      <c r="B29" s="90" t="s">
        <v>407</v>
      </c>
      <c r="C29" s="91">
        <v>1</v>
      </c>
      <c r="D29" s="91" t="s">
        <v>724</v>
      </c>
      <c r="E29" s="91">
        <v>1</v>
      </c>
      <c r="F29" s="91">
        <v>200</v>
      </c>
      <c r="G29" s="92">
        <f t="shared" si="1"/>
        <v>0.000827822991675967</v>
      </c>
    </row>
    <row r="30" ht="11.1" customHeight="1" spans="1:7">
      <c r="A30" s="89" t="s">
        <v>42</v>
      </c>
      <c r="B30" s="90" t="s">
        <v>414</v>
      </c>
      <c r="C30" s="91">
        <v>0</v>
      </c>
      <c r="D30" s="91"/>
      <c r="E30" s="91">
        <v>0</v>
      </c>
      <c r="F30" s="91">
        <v>0</v>
      </c>
      <c r="G30" s="93">
        <f t="shared" si="1"/>
        <v>0</v>
      </c>
    </row>
    <row r="31" ht="11.1" customHeight="1" spans="1:7">
      <c r="A31" s="89" t="s">
        <v>44</v>
      </c>
      <c r="B31" s="90" t="s">
        <v>415</v>
      </c>
      <c r="C31" s="91">
        <v>0</v>
      </c>
      <c r="D31" s="91">
        <v>0</v>
      </c>
      <c r="E31" s="91">
        <v>0</v>
      </c>
      <c r="F31" s="91">
        <v>0</v>
      </c>
      <c r="G31" s="93">
        <f t="shared" si="1"/>
        <v>0</v>
      </c>
    </row>
    <row r="32" ht="11.1" customHeight="1" spans="1:7">
      <c r="A32" s="89" t="s">
        <v>44</v>
      </c>
      <c r="B32" s="90" t="s">
        <v>416</v>
      </c>
      <c r="C32" s="91">
        <v>0</v>
      </c>
      <c r="D32" s="91">
        <v>0</v>
      </c>
      <c r="E32" s="91">
        <v>0</v>
      </c>
      <c r="F32" s="91">
        <v>0</v>
      </c>
      <c r="G32" s="93">
        <f t="shared" si="1"/>
        <v>0</v>
      </c>
    </row>
    <row r="33" ht="11.1" customHeight="1" spans="1:7">
      <c r="A33" s="89" t="s">
        <v>44</v>
      </c>
      <c r="B33" s="90" t="s">
        <v>417</v>
      </c>
      <c r="C33" s="91">
        <v>0</v>
      </c>
      <c r="D33" s="91">
        <v>0</v>
      </c>
      <c r="E33" s="91">
        <v>0</v>
      </c>
      <c r="F33" s="91">
        <v>0</v>
      </c>
      <c r="G33" s="93">
        <f t="shared" si="1"/>
        <v>0</v>
      </c>
    </row>
    <row r="34" ht="11.1" customHeight="1" spans="1:7">
      <c r="A34" s="89" t="s">
        <v>44</v>
      </c>
      <c r="B34" s="90" t="s">
        <v>418</v>
      </c>
      <c r="C34" s="91">
        <v>0</v>
      </c>
      <c r="D34" s="91">
        <v>0</v>
      </c>
      <c r="E34" s="91">
        <v>0</v>
      </c>
      <c r="F34" s="91">
        <v>0</v>
      </c>
      <c r="G34" s="93">
        <f t="shared" si="1"/>
        <v>0</v>
      </c>
    </row>
    <row r="35" ht="11.1" customHeight="1" spans="1:7">
      <c r="A35" s="89" t="s">
        <v>42</v>
      </c>
      <c r="B35" s="90" t="s">
        <v>419</v>
      </c>
      <c r="C35" s="91">
        <v>1</v>
      </c>
      <c r="D35" s="91"/>
      <c r="E35" s="91">
        <v>7000</v>
      </c>
      <c r="F35" s="91">
        <v>1130</v>
      </c>
      <c r="G35" s="92">
        <f t="shared" si="1"/>
        <v>0.00467719990296921</v>
      </c>
    </row>
    <row r="36" ht="11.1" customHeight="1" spans="1:7">
      <c r="A36" s="89" t="s">
        <v>44</v>
      </c>
      <c r="B36" s="90" t="s">
        <v>420</v>
      </c>
      <c r="C36" s="91">
        <v>1</v>
      </c>
      <c r="D36" s="91" t="s">
        <v>24</v>
      </c>
      <c r="E36" s="91">
        <v>7000</v>
      </c>
      <c r="F36" s="91">
        <v>1130</v>
      </c>
      <c r="G36" s="92">
        <f t="shared" si="1"/>
        <v>0.00467719990296921</v>
      </c>
    </row>
    <row r="37" ht="11.1" customHeight="1" spans="1:7">
      <c r="A37" s="89" t="s">
        <v>44</v>
      </c>
      <c r="B37" s="90" t="s">
        <v>428</v>
      </c>
      <c r="C37" s="91">
        <v>0</v>
      </c>
      <c r="D37" s="91">
        <v>0</v>
      </c>
      <c r="E37" s="91">
        <v>0</v>
      </c>
      <c r="F37" s="91">
        <v>0</v>
      </c>
      <c r="G37" s="93">
        <f t="shared" ref="G37:G69" si="2">F37/$F$5</f>
        <v>0</v>
      </c>
    </row>
    <row r="38" ht="11.1" customHeight="1" spans="1:7">
      <c r="A38" s="89" t="s">
        <v>44</v>
      </c>
      <c r="B38" s="90" t="s">
        <v>429</v>
      </c>
      <c r="C38" s="91">
        <v>0</v>
      </c>
      <c r="D38" s="91">
        <v>0</v>
      </c>
      <c r="E38" s="91">
        <v>0</v>
      </c>
      <c r="F38" s="91">
        <v>0</v>
      </c>
      <c r="G38" s="93">
        <f t="shared" si="2"/>
        <v>0</v>
      </c>
    </row>
    <row r="39" ht="11.1" customHeight="1" spans="1:7">
      <c r="A39" s="89" t="s">
        <v>44</v>
      </c>
      <c r="B39" s="90" t="s">
        <v>430</v>
      </c>
      <c r="C39" s="91">
        <v>0</v>
      </c>
      <c r="D39" s="91">
        <v>0</v>
      </c>
      <c r="E39" s="91">
        <v>0</v>
      </c>
      <c r="F39" s="91">
        <v>0</v>
      </c>
      <c r="G39" s="93">
        <f t="shared" si="2"/>
        <v>0</v>
      </c>
    </row>
    <row r="40" ht="11.1" customHeight="1" spans="1:7">
      <c r="A40" s="89" t="s">
        <v>44</v>
      </c>
      <c r="B40" s="90" t="s">
        <v>431</v>
      </c>
      <c r="C40" s="91">
        <v>0</v>
      </c>
      <c r="D40" s="91">
        <v>0</v>
      </c>
      <c r="E40" s="91">
        <v>0</v>
      </c>
      <c r="F40" s="91">
        <v>0</v>
      </c>
      <c r="G40" s="93">
        <f t="shared" si="2"/>
        <v>0</v>
      </c>
    </row>
    <row r="41" ht="11.1" customHeight="1" spans="1:7">
      <c r="A41" s="89" t="s">
        <v>40</v>
      </c>
      <c r="B41" s="90" t="s">
        <v>432</v>
      </c>
      <c r="C41" s="91">
        <v>1</v>
      </c>
      <c r="D41" s="91"/>
      <c r="E41" s="91">
        <v>1000</v>
      </c>
      <c r="F41" s="91">
        <v>1200</v>
      </c>
      <c r="G41" s="92">
        <f t="shared" si="2"/>
        <v>0.0049669379500558</v>
      </c>
    </row>
    <row r="42" ht="11.1" customHeight="1" spans="1:7">
      <c r="A42" s="89" t="s">
        <v>42</v>
      </c>
      <c r="B42" s="90" t="s">
        <v>433</v>
      </c>
      <c r="C42" s="91">
        <v>0</v>
      </c>
      <c r="D42" s="91"/>
      <c r="E42" s="91">
        <v>0</v>
      </c>
      <c r="F42" s="91">
        <v>0</v>
      </c>
      <c r="G42" s="93">
        <f t="shared" si="2"/>
        <v>0</v>
      </c>
    </row>
    <row r="43" ht="11.1" customHeight="1" spans="1:7">
      <c r="A43" s="89" t="s">
        <v>44</v>
      </c>
      <c r="B43" s="90" t="s">
        <v>434</v>
      </c>
      <c r="C43" s="91">
        <v>0</v>
      </c>
      <c r="D43" s="91">
        <v>0</v>
      </c>
      <c r="E43" s="91">
        <v>0</v>
      </c>
      <c r="F43" s="91">
        <v>0</v>
      </c>
      <c r="G43" s="93">
        <f t="shared" si="2"/>
        <v>0</v>
      </c>
    </row>
    <row r="44" ht="11.1" customHeight="1" spans="1:7">
      <c r="A44" s="89" t="s">
        <v>44</v>
      </c>
      <c r="B44" s="90" t="s">
        <v>435</v>
      </c>
      <c r="C44" s="91">
        <v>0</v>
      </c>
      <c r="D44" s="91">
        <v>0</v>
      </c>
      <c r="E44" s="91">
        <v>0</v>
      </c>
      <c r="F44" s="91">
        <v>0</v>
      </c>
      <c r="G44" s="93">
        <f t="shared" si="2"/>
        <v>0</v>
      </c>
    </row>
    <row r="45" ht="11.1" customHeight="1" spans="1:7">
      <c r="A45" s="89" t="s">
        <v>42</v>
      </c>
      <c r="B45" s="90" t="s">
        <v>436</v>
      </c>
      <c r="C45" s="91">
        <v>0</v>
      </c>
      <c r="D45" s="91"/>
      <c r="E45" s="91">
        <v>0</v>
      </c>
      <c r="F45" s="91">
        <v>0</v>
      </c>
      <c r="G45" s="93">
        <f t="shared" si="2"/>
        <v>0</v>
      </c>
    </row>
    <row r="46" ht="11.1" customHeight="1" spans="1:7">
      <c r="A46" s="89" t="s">
        <v>44</v>
      </c>
      <c r="B46" s="90" t="s">
        <v>437</v>
      </c>
      <c r="C46" s="91">
        <v>0</v>
      </c>
      <c r="D46" s="91">
        <v>0</v>
      </c>
      <c r="E46" s="91">
        <v>0</v>
      </c>
      <c r="F46" s="91">
        <v>0</v>
      </c>
      <c r="G46" s="93">
        <f t="shared" si="2"/>
        <v>0</v>
      </c>
    </row>
    <row r="47" ht="11.1" customHeight="1" spans="1:7">
      <c r="A47" s="89" t="s">
        <v>44</v>
      </c>
      <c r="B47" s="90" t="s">
        <v>438</v>
      </c>
      <c r="C47" s="91">
        <v>0</v>
      </c>
      <c r="D47" s="91">
        <v>0</v>
      </c>
      <c r="E47" s="91">
        <v>0</v>
      </c>
      <c r="F47" s="91">
        <v>0</v>
      </c>
      <c r="G47" s="93">
        <f t="shared" si="2"/>
        <v>0</v>
      </c>
    </row>
    <row r="48" ht="11.1" customHeight="1" spans="1:7">
      <c r="A48" s="89" t="s">
        <v>44</v>
      </c>
      <c r="B48" s="90" t="s">
        <v>439</v>
      </c>
      <c r="C48" s="91">
        <v>0</v>
      </c>
      <c r="D48" s="91">
        <v>0</v>
      </c>
      <c r="E48" s="91">
        <v>0</v>
      </c>
      <c r="F48" s="91">
        <v>0</v>
      </c>
      <c r="G48" s="93">
        <f t="shared" si="2"/>
        <v>0</v>
      </c>
    </row>
    <row r="49" ht="11.1" customHeight="1" spans="1:7">
      <c r="A49" s="89" t="s">
        <v>42</v>
      </c>
      <c r="B49" s="90" t="s">
        <v>440</v>
      </c>
      <c r="C49" s="91">
        <v>0</v>
      </c>
      <c r="D49" s="91"/>
      <c r="E49" s="91">
        <v>0</v>
      </c>
      <c r="F49" s="91">
        <v>0</v>
      </c>
      <c r="G49" s="93">
        <f t="shared" si="2"/>
        <v>0</v>
      </c>
    </row>
    <row r="50" ht="11.1" customHeight="1" spans="1:7">
      <c r="A50" s="89" t="s">
        <v>44</v>
      </c>
      <c r="B50" s="90" t="s">
        <v>441</v>
      </c>
      <c r="C50" s="91">
        <v>0</v>
      </c>
      <c r="D50" s="91">
        <v>0</v>
      </c>
      <c r="E50" s="91">
        <v>0</v>
      </c>
      <c r="F50" s="91">
        <v>0</v>
      </c>
      <c r="G50" s="93">
        <f t="shared" si="2"/>
        <v>0</v>
      </c>
    </row>
    <row r="51" ht="11.1" customHeight="1" spans="1:7">
      <c r="A51" s="89" t="s">
        <v>44</v>
      </c>
      <c r="B51" s="90" t="s">
        <v>442</v>
      </c>
      <c r="C51" s="91">
        <v>0</v>
      </c>
      <c r="D51" s="91">
        <v>0</v>
      </c>
      <c r="E51" s="91">
        <v>0</v>
      </c>
      <c r="F51" s="91">
        <v>0</v>
      </c>
      <c r="G51" s="93">
        <f t="shared" si="2"/>
        <v>0</v>
      </c>
    </row>
    <row r="52" ht="11.1" customHeight="1" spans="1:7">
      <c r="A52" s="89" t="s">
        <v>42</v>
      </c>
      <c r="B52" s="90" t="s">
        <v>443</v>
      </c>
      <c r="C52" s="91">
        <v>0</v>
      </c>
      <c r="D52" s="91"/>
      <c r="E52" s="91">
        <v>0</v>
      </c>
      <c r="F52" s="91">
        <v>0</v>
      </c>
      <c r="G52" s="93">
        <f t="shared" si="2"/>
        <v>0</v>
      </c>
    </row>
    <row r="53" ht="11.1" customHeight="1" spans="1:7">
      <c r="A53" s="89" t="s">
        <v>44</v>
      </c>
      <c r="B53" s="90" t="s">
        <v>444</v>
      </c>
      <c r="C53" s="91">
        <v>0</v>
      </c>
      <c r="D53" s="91">
        <v>0</v>
      </c>
      <c r="E53" s="91">
        <v>0</v>
      </c>
      <c r="F53" s="91">
        <v>0</v>
      </c>
      <c r="G53" s="93">
        <f t="shared" si="2"/>
        <v>0</v>
      </c>
    </row>
    <row r="54" ht="11.1" customHeight="1" spans="1:7">
      <c r="A54" s="89" t="s">
        <v>44</v>
      </c>
      <c r="B54" s="90" t="s">
        <v>445</v>
      </c>
      <c r="C54" s="91">
        <v>0</v>
      </c>
      <c r="D54" s="91">
        <v>0</v>
      </c>
      <c r="E54" s="91">
        <v>0</v>
      </c>
      <c r="F54" s="91">
        <v>0</v>
      </c>
      <c r="G54" s="93">
        <f t="shared" si="2"/>
        <v>0</v>
      </c>
    </row>
    <row r="55" ht="11.1" customHeight="1" spans="1:7">
      <c r="A55" s="89" t="s">
        <v>44</v>
      </c>
      <c r="B55" s="90" t="s">
        <v>446</v>
      </c>
      <c r="C55" s="91">
        <v>0</v>
      </c>
      <c r="D55" s="91">
        <v>0</v>
      </c>
      <c r="E55" s="91">
        <v>0</v>
      </c>
      <c r="F55" s="91">
        <v>0</v>
      </c>
      <c r="G55" s="93">
        <f t="shared" si="2"/>
        <v>0</v>
      </c>
    </row>
    <row r="56" ht="11.1" customHeight="1" spans="1:7">
      <c r="A56" s="89" t="s">
        <v>42</v>
      </c>
      <c r="B56" s="90" t="s">
        <v>447</v>
      </c>
      <c r="C56" s="91">
        <v>1</v>
      </c>
      <c r="D56" s="91"/>
      <c r="E56" s="91">
        <v>1000</v>
      </c>
      <c r="F56" s="91">
        <v>1200</v>
      </c>
      <c r="G56" s="92">
        <f t="shared" si="2"/>
        <v>0.0049669379500558</v>
      </c>
    </row>
    <row r="57" ht="11.1" customHeight="1" spans="1:7">
      <c r="A57" s="89" t="s">
        <v>44</v>
      </c>
      <c r="B57" s="90" t="s">
        <v>447</v>
      </c>
      <c r="C57" s="91">
        <v>1</v>
      </c>
      <c r="D57" s="91" t="s">
        <v>25</v>
      </c>
      <c r="E57" s="91">
        <v>1000</v>
      </c>
      <c r="F57" s="91">
        <v>1200</v>
      </c>
      <c r="G57" s="92">
        <f t="shared" si="2"/>
        <v>0.0049669379500558</v>
      </c>
    </row>
    <row r="58" ht="11.1" customHeight="1" spans="1:7">
      <c r="A58" s="89" t="s">
        <v>40</v>
      </c>
      <c r="B58" s="90" t="s">
        <v>456</v>
      </c>
      <c r="C58" s="91">
        <v>32</v>
      </c>
      <c r="D58" s="91"/>
      <c r="E58" s="91">
        <v>249.168</v>
      </c>
      <c r="F58" s="91">
        <v>45626.91</v>
      </c>
      <c r="G58" s="92">
        <f t="shared" si="2"/>
        <v>0.18885502568565</v>
      </c>
    </row>
    <row r="59" ht="18" customHeight="1" spans="1:7">
      <c r="A59" s="89" t="s">
        <v>42</v>
      </c>
      <c r="B59" s="90" t="s">
        <v>457</v>
      </c>
      <c r="C59" s="91">
        <v>22</v>
      </c>
      <c r="D59" s="91"/>
      <c r="E59" s="91">
        <v>213.668</v>
      </c>
      <c r="F59" s="91">
        <v>31516.91</v>
      </c>
      <c r="G59" s="92">
        <f t="shared" si="2"/>
        <v>0.130452113622911</v>
      </c>
    </row>
    <row r="60" ht="18" customHeight="1" spans="1:7">
      <c r="A60" s="89" t="s">
        <v>44</v>
      </c>
      <c r="B60" s="90" t="s">
        <v>458</v>
      </c>
      <c r="C60" s="91">
        <v>0</v>
      </c>
      <c r="D60" s="91">
        <v>0</v>
      </c>
      <c r="E60" s="91">
        <v>0</v>
      </c>
      <c r="F60" s="91">
        <v>0</v>
      </c>
      <c r="G60" s="93">
        <f t="shared" si="2"/>
        <v>0</v>
      </c>
    </row>
    <row r="61" ht="59" customHeight="1" spans="1:7">
      <c r="A61" s="89" t="s">
        <v>44</v>
      </c>
      <c r="B61" s="90" t="s">
        <v>459</v>
      </c>
      <c r="C61" s="91">
        <v>16</v>
      </c>
      <c r="D61" s="91" t="s">
        <v>725</v>
      </c>
      <c r="E61" s="91">
        <v>194.167</v>
      </c>
      <c r="F61" s="91">
        <v>25333.5</v>
      </c>
      <c r="G61" s="92">
        <f t="shared" si="2"/>
        <v>0.104858268798116</v>
      </c>
    </row>
    <row r="62" ht="18" customHeight="1" spans="1:7">
      <c r="A62" s="89" t="s">
        <v>44</v>
      </c>
      <c r="B62" s="90" t="s">
        <v>547</v>
      </c>
      <c r="C62" s="91">
        <v>1</v>
      </c>
      <c r="D62" s="91" t="s">
        <v>725</v>
      </c>
      <c r="E62" s="91">
        <v>9.7</v>
      </c>
      <c r="F62" s="91">
        <v>390</v>
      </c>
      <c r="G62" s="92">
        <f t="shared" si="2"/>
        <v>0.00161425483376814</v>
      </c>
    </row>
    <row r="63" ht="18" customHeight="1" spans="1:7">
      <c r="A63" s="89" t="s">
        <v>44</v>
      </c>
      <c r="B63" s="90" t="s">
        <v>554</v>
      </c>
      <c r="C63" s="91">
        <v>0</v>
      </c>
      <c r="D63" s="91">
        <v>0</v>
      </c>
      <c r="E63" s="91">
        <v>0</v>
      </c>
      <c r="F63" s="91">
        <v>0</v>
      </c>
      <c r="G63" s="93">
        <f t="shared" si="2"/>
        <v>0</v>
      </c>
    </row>
    <row r="64" ht="13" customHeight="1" spans="1:7">
      <c r="A64" s="89" t="s">
        <v>44</v>
      </c>
      <c r="B64" s="90" t="s">
        <v>555</v>
      </c>
      <c r="C64" s="91">
        <v>0</v>
      </c>
      <c r="D64" s="91">
        <v>0</v>
      </c>
      <c r="E64" s="91">
        <v>0</v>
      </c>
      <c r="F64" s="91">
        <v>0</v>
      </c>
      <c r="G64" s="93">
        <f t="shared" si="2"/>
        <v>0</v>
      </c>
    </row>
    <row r="65" ht="30.95" customHeight="1" spans="1:7">
      <c r="A65" s="89" t="s">
        <v>44</v>
      </c>
      <c r="B65" s="90" t="s">
        <v>556</v>
      </c>
      <c r="C65" s="91">
        <v>0</v>
      </c>
      <c r="D65" s="91">
        <v>0</v>
      </c>
      <c r="E65" s="91">
        <v>0</v>
      </c>
      <c r="F65" s="91">
        <v>0</v>
      </c>
      <c r="G65" s="93">
        <f t="shared" si="2"/>
        <v>0</v>
      </c>
    </row>
    <row r="66" ht="38" customHeight="1" spans="1:7">
      <c r="A66" s="89" t="s">
        <v>44</v>
      </c>
      <c r="B66" s="90" t="s">
        <v>557</v>
      </c>
      <c r="C66" s="91">
        <v>0</v>
      </c>
      <c r="D66" s="91">
        <v>0</v>
      </c>
      <c r="E66" s="91">
        <v>0</v>
      </c>
      <c r="F66" s="91">
        <v>0</v>
      </c>
      <c r="G66" s="93">
        <f t="shared" si="2"/>
        <v>0</v>
      </c>
    </row>
    <row r="67" ht="11.1" customHeight="1" spans="1:7">
      <c r="A67" s="89" t="s">
        <v>44</v>
      </c>
      <c r="B67" s="90" t="s">
        <v>558</v>
      </c>
      <c r="C67" s="91">
        <v>0</v>
      </c>
      <c r="D67" s="91">
        <v>0</v>
      </c>
      <c r="E67" s="91">
        <v>0</v>
      </c>
      <c r="F67" s="91">
        <v>0</v>
      </c>
      <c r="G67" s="93">
        <f t="shared" si="2"/>
        <v>0</v>
      </c>
    </row>
    <row r="68" ht="27" customHeight="1" spans="1:7">
      <c r="A68" s="89" t="s">
        <v>44</v>
      </c>
      <c r="B68" s="90" t="s">
        <v>559</v>
      </c>
      <c r="C68" s="91">
        <v>5</v>
      </c>
      <c r="D68" s="91" t="s">
        <v>725</v>
      </c>
      <c r="E68" s="91">
        <v>9.801</v>
      </c>
      <c r="F68" s="91">
        <v>5793.41</v>
      </c>
      <c r="G68" s="92">
        <f t="shared" si="2"/>
        <v>0.0239795899910273</v>
      </c>
    </row>
    <row r="69" ht="11.1" customHeight="1" spans="1:7">
      <c r="A69" s="89" t="s">
        <v>42</v>
      </c>
      <c r="B69" s="90" t="s">
        <v>582</v>
      </c>
      <c r="C69" s="91">
        <v>7</v>
      </c>
      <c r="D69" s="91"/>
      <c r="E69" s="91">
        <v>32.5</v>
      </c>
      <c r="F69" s="91">
        <v>4070</v>
      </c>
      <c r="G69" s="92">
        <f t="shared" si="2"/>
        <v>0.0168461978806059</v>
      </c>
    </row>
    <row r="70" ht="27" customHeight="1" spans="1:7">
      <c r="A70" s="89" t="s">
        <v>44</v>
      </c>
      <c r="B70" s="90" t="s">
        <v>583</v>
      </c>
      <c r="C70" s="91">
        <v>0</v>
      </c>
      <c r="D70" s="91">
        <v>0</v>
      </c>
      <c r="E70" s="91">
        <v>0</v>
      </c>
      <c r="F70" s="91">
        <v>0</v>
      </c>
      <c r="G70" s="93">
        <f t="shared" ref="G70:G103" si="3">F70/$F$5</f>
        <v>0</v>
      </c>
    </row>
    <row r="71" ht="11.1" customHeight="1" spans="1:7">
      <c r="A71" s="89" t="s">
        <v>44</v>
      </c>
      <c r="B71" s="90" t="s">
        <v>584</v>
      </c>
      <c r="C71" s="91">
        <v>2</v>
      </c>
      <c r="D71" s="91" t="s">
        <v>725</v>
      </c>
      <c r="E71" s="91">
        <v>10.3</v>
      </c>
      <c r="F71" s="91">
        <v>1650</v>
      </c>
      <c r="G71" s="92">
        <f t="shared" si="3"/>
        <v>0.00682953968132672</v>
      </c>
    </row>
    <row r="72" ht="11.1" customHeight="1" spans="1:7">
      <c r="A72" s="89" t="s">
        <v>44</v>
      </c>
      <c r="B72" s="90" t="s">
        <v>599</v>
      </c>
      <c r="C72" s="91">
        <v>2</v>
      </c>
      <c r="D72" s="91" t="s">
        <v>726</v>
      </c>
      <c r="E72" s="91">
        <v>5</v>
      </c>
      <c r="F72" s="91">
        <v>1250</v>
      </c>
      <c r="G72" s="92">
        <f t="shared" si="3"/>
        <v>0.00517389369797479</v>
      </c>
    </row>
    <row r="73" ht="11.1" customHeight="1" spans="1:7">
      <c r="A73" s="89" t="s">
        <v>44</v>
      </c>
      <c r="B73" s="90" t="s">
        <v>612</v>
      </c>
      <c r="C73" s="91">
        <v>3</v>
      </c>
      <c r="D73" s="91" t="s">
        <v>725</v>
      </c>
      <c r="E73" s="91">
        <v>17.2</v>
      </c>
      <c r="F73" s="91">
        <v>1170</v>
      </c>
      <c r="G73" s="92">
        <f t="shared" si="3"/>
        <v>0.00484276450130441</v>
      </c>
    </row>
    <row r="74" ht="11.1" customHeight="1" spans="1:7">
      <c r="A74" s="89" t="s">
        <v>42</v>
      </c>
      <c r="B74" s="90" t="s">
        <v>627</v>
      </c>
      <c r="C74" s="91">
        <v>3</v>
      </c>
      <c r="D74" s="91"/>
      <c r="E74" s="91">
        <v>3</v>
      </c>
      <c r="F74" s="91">
        <v>10040</v>
      </c>
      <c r="G74" s="93">
        <f t="shared" si="3"/>
        <v>0.0415567141821335</v>
      </c>
    </row>
    <row r="75" ht="11.1" customHeight="1" spans="1:7">
      <c r="A75" s="89" t="s">
        <v>44</v>
      </c>
      <c r="B75" s="90" t="s">
        <v>628</v>
      </c>
      <c r="C75" s="91">
        <v>0</v>
      </c>
      <c r="D75" s="91">
        <v>0</v>
      </c>
      <c r="E75" s="91">
        <v>0</v>
      </c>
      <c r="F75" s="91">
        <v>0</v>
      </c>
      <c r="G75" s="93">
        <f t="shared" si="3"/>
        <v>0</v>
      </c>
    </row>
    <row r="76" ht="11.1" customHeight="1" spans="1:7">
      <c r="A76" s="89" t="s">
        <v>44</v>
      </c>
      <c r="B76" s="90" t="s">
        <v>629</v>
      </c>
      <c r="C76" s="91">
        <v>0</v>
      </c>
      <c r="D76" s="91">
        <v>0</v>
      </c>
      <c r="E76" s="91">
        <v>0</v>
      </c>
      <c r="F76" s="91">
        <v>0</v>
      </c>
      <c r="G76" s="93">
        <f t="shared" si="3"/>
        <v>0</v>
      </c>
    </row>
    <row r="77" ht="27" customHeight="1" spans="1:7">
      <c r="A77" s="89" t="s">
        <v>44</v>
      </c>
      <c r="B77" s="90" t="s">
        <v>630</v>
      </c>
      <c r="C77" s="91">
        <v>0</v>
      </c>
      <c r="D77" s="91">
        <v>0</v>
      </c>
      <c r="E77" s="91">
        <v>0</v>
      </c>
      <c r="F77" s="91">
        <v>0</v>
      </c>
      <c r="G77" s="93">
        <f t="shared" si="3"/>
        <v>0</v>
      </c>
    </row>
    <row r="78" ht="11.1" customHeight="1" spans="1:7">
      <c r="A78" s="89" t="s">
        <v>44</v>
      </c>
      <c r="B78" s="90" t="s">
        <v>631</v>
      </c>
      <c r="C78" s="91">
        <v>0</v>
      </c>
      <c r="D78" s="91">
        <v>0</v>
      </c>
      <c r="E78" s="91">
        <v>0</v>
      </c>
      <c r="F78" s="91">
        <v>0</v>
      </c>
      <c r="G78" s="93">
        <f t="shared" si="3"/>
        <v>0</v>
      </c>
    </row>
    <row r="79" ht="11.1" customHeight="1" spans="1:7">
      <c r="A79" s="89" t="s">
        <v>44</v>
      </c>
      <c r="B79" s="90" t="s">
        <v>632</v>
      </c>
      <c r="C79" s="91">
        <v>3</v>
      </c>
      <c r="D79" s="91" t="s">
        <v>724</v>
      </c>
      <c r="E79" s="91">
        <v>3</v>
      </c>
      <c r="F79" s="91">
        <v>10040</v>
      </c>
      <c r="G79" s="93">
        <f t="shared" si="3"/>
        <v>0.0415567141821335</v>
      </c>
    </row>
    <row r="80" ht="39" customHeight="1" spans="1:7">
      <c r="A80" s="89" t="s">
        <v>44</v>
      </c>
      <c r="B80" s="90" t="s">
        <v>652</v>
      </c>
      <c r="C80" s="91">
        <v>0</v>
      </c>
      <c r="D80" s="91">
        <v>0</v>
      </c>
      <c r="E80" s="91">
        <v>0</v>
      </c>
      <c r="F80" s="91">
        <v>0</v>
      </c>
      <c r="G80" s="93">
        <f t="shared" si="3"/>
        <v>0</v>
      </c>
    </row>
    <row r="81" ht="11.1" customHeight="1" spans="1:7">
      <c r="A81" s="89" t="s">
        <v>40</v>
      </c>
      <c r="B81" s="90" t="s">
        <v>653</v>
      </c>
      <c r="C81" s="91">
        <v>0</v>
      </c>
      <c r="D81" s="91"/>
      <c r="E81" s="91">
        <v>0</v>
      </c>
      <c r="F81" s="91">
        <v>0</v>
      </c>
      <c r="G81" s="93">
        <f t="shared" si="3"/>
        <v>0</v>
      </c>
    </row>
    <row r="82" ht="11.1" customHeight="1" spans="1:7">
      <c r="A82" s="89" t="s">
        <v>42</v>
      </c>
      <c r="B82" s="90" t="s">
        <v>653</v>
      </c>
      <c r="C82" s="91">
        <v>0</v>
      </c>
      <c r="D82" s="91"/>
      <c r="E82" s="91">
        <v>0</v>
      </c>
      <c r="F82" s="91">
        <v>0</v>
      </c>
      <c r="G82" s="93">
        <f t="shared" si="3"/>
        <v>0</v>
      </c>
    </row>
    <row r="83" ht="11.1" customHeight="1" spans="1:7">
      <c r="A83" s="89" t="s">
        <v>44</v>
      </c>
      <c r="B83" s="90" t="s">
        <v>654</v>
      </c>
      <c r="C83" s="91">
        <v>0</v>
      </c>
      <c r="D83" s="91">
        <v>0</v>
      </c>
      <c r="E83" s="91">
        <v>0</v>
      </c>
      <c r="F83" s="91">
        <v>0</v>
      </c>
      <c r="G83" s="93">
        <f t="shared" si="3"/>
        <v>0</v>
      </c>
    </row>
    <row r="84" ht="11.1" customHeight="1" spans="1:7">
      <c r="A84" s="89" t="s">
        <v>44</v>
      </c>
      <c r="B84" s="90" t="s">
        <v>655</v>
      </c>
      <c r="C84" s="91">
        <v>0</v>
      </c>
      <c r="D84" s="91">
        <v>0</v>
      </c>
      <c r="E84" s="91">
        <v>0</v>
      </c>
      <c r="F84" s="91">
        <v>0</v>
      </c>
      <c r="G84" s="93">
        <f t="shared" si="3"/>
        <v>0</v>
      </c>
    </row>
    <row r="85" ht="11.1" customHeight="1" spans="1:7">
      <c r="A85" s="89" t="s">
        <v>44</v>
      </c>
      <c r="B85" s="90" t="s">
        <v>656</v>
      </c>
      <c r="C85" s="91">
        <v>0</v>
      </c>
      <c r="D85" s="91">
        <v>0</v>
      </c>
      <c r="E85" s="91">
        <v>0</v>
      </c>
      <c r="F85" s="91">
        <v>0</v>
      </c>
      <c r="G85" s="93">
        <f t="shared" si="3"/>
        <v>0</v>
      </c>
    </row>
    <row r="86" ht="11.1" customHeight="1" spans="1:7">
      <c r="A86" s="89" t="s">
        <v>44</v>
      </c>
      <c r="B86" s="90" t="s">
        <v>657</v>
      </c>
      <c r="C86" s="91">
        <v>0</v>
      </c>
      <c r="D86" s="91">
        <v>0</v>
      </c>
      <c r="E86" s="91">
        <v>0</v>
      </c>
      <c r="F86" s="91">
        <v>0</v>
      </c>
      <c r="G86" s="93">
        <f t="shared" si="3"/>
        <v>0</v>
      </c>
    </row>
    <row r="87" ht="11.1" customHeight="1" spans="1:7">
      <c r="A87" s="89" t="s">
        <v>44</v>
      </c>
      <c r="B87" s="90" t="s">
        <v>658</v>
      </c>
      <c r="C87" s="91">
        <v>0</v>
      </c>
      <c r="D87" s="91">
        <v>0</v>
      </c>
      <c r="E87" s="91">
        <v>0</v>
      </c>
      <c r="F87" s="91">
        <v>0</v>
      </c>
      <c r="G87" s="93">
        <f t="shared" si="3"/>
        <v>0</v>
      </c>
    </row>
    <row r="88" ht="11.1" customHeight="1" spans="1:7">
      <c r="A88" s="89" t="s">
        <v>44</v>
      </c>
      <c r="B88" s="90" t="s">
        <v>659</v>
      </c>
      <c r="C88" s="91">
        <v>0</v>
      </c>
      <c r="D88" s="91">
        <v>0</v>
      </c>
      <c r="E88" s="91">
        <v>0</v>
      </c>
      <c r="F88" s="91">
        <v>0</v>
      </c>
      <c r="G88" s="93">
        <f t="shared" si="3"/>
        <v>0</v>
      </c>
    </row>
    <row r="89" ht="11.1" customHeight="1" spans="1:7">
      <c r="A89" s="89" t="s">
        <v>40</v>
      </c>
      <c r="B89" s="90" t="s">
        <v>660</v>
      </c>
      <c r="C89" s="91">
        <v>7</v>
      </c>
      <c r="D89" s="91"/>
      <c r="E89" s="91">
        <v>6020</v>
      </c>
      <c r="F89" s="91">
        <v>50704.03</v>
      </c>
      <c r="G89" s="92">
        <f t="shared" si="3"/>
        <v>0.20986980902314</v>
      </c>
    </row>
    <row r="90" ht="11.1" customHeight="1" spans="1:7">
      <c r="A90" s="89" t="s">
        <v>42</v>
      </c>
      <c r="B90" s="90" t="s">
        <v>661</v>
      </c>
      <c r="C90" s="91">
        <v>0</v>
      </c>
      <c r="D90" s="91"/>
      <c r="E90" s="91">
        <v>0</v>
      </c>
      <c r="F90" s="91">
        <v>0</v>
      </c>
      <c r="G90" s="93">
        <f t="shared" si="3"/>
        <v>0</v>
      </c>
    </row>
    <row r="91" ht="11.1" customHeight="1" spans="1:7">
      <c r="A91" s="89" t="s">
        <v>44</v>
      </c>
      <c r="B91" s="90" t="s">
        <v>662</v>
      </c>
      <c r="C91" s="91">
        <v>0</v>
      </c>
      <c r="D91" s="91">
        <v>0</v>
      </c>
      <c r="E91" s="91">
        <v>0</v>
      </c>
      <c r="F91" s="91">
        <v>0</v>
      </c>
      <c r="G91" s="93">
        <f t="shared" si="3"/>
        <v>0</v>
      </c>
    </row>
    <row r="92" ht="11.1" customHeight="1" spans="1:7">
      <c r="A92" s="89" t="s">
        <v>42</v>
      </c>
      <c r="B92" s="90" t="s">
        <v>663</v>
      </c>
      <c r="C92" s="91">
        <v>1</v>
      </c>
      <c r="D92" s="91"/>
      <c r="E92" s="91">
        <v>6000</v>
      </c>
      <c r="F92" s="91">
        <v>1800</v>
      </c>
      <c r="G92" s="92">
        <f t="shared" si="3"/>
        <v>0.0074504069250837</v>
      </c>
    </row>
    <row r="93" ht="11.1" customHeight="1" spans="1:7">
      <c r="A93" s="89" t="s">
        <v>44</v>
      </c>
      <c r="B93" s="90" t="s">
        <v>664</v>
      </c>
      <c r="C93" s="91">
        <v>1</v>
      </c>
      <c r="D93" s="91" t="s">
        <v>25</v>
      </c>
      <c r="E93" s="91">
        <v>6000</v>
      </c>
      <c r="F93" s="91">
        <v>1800</v>
      </c>
      <c r="G93" s="92">
        <f t="shared" si="3"/>
        <v>0.0074504069250837</v>
      </c>
    </row>
    <row r="94" ht="11.1" customHeight="1" spans="1:7">
      <c r="A94" s="89" t="s">
        <v>42</v>
      </c>
      <c r="B94" s="90" t="s">
        <v>672</v>
      </c>
      <c r="C94" s="91">
        <v>6</v>
      </c>
      <c r="D94" s="91"/>
      <c r="E94" s="91">
        <v>20</v>
      </c>
      <c r="F94" s="91">
        <v>48904.03</v>
      </c>
      <c r="G94" s="92">
        <f t="shared" si="3"/>
        <v>0.202419402098056</v>
      </c>
    </row>
    <row r="95" ht="11.1" customHeight="1" spans="1:7">
      <c r="A95" s="89" t="s">
        <v>44</v>
      </c>
      <c r="B95" s="90" t="s">
        <v>673</v>
      </c>
      <c r="C95" s="91">
        <v>6</v>
      </c>
      <c r="D95" s="91" t="s">
        <v>727</v>
      </c>
      <c r="E95" s="91">
        <v>20</v>
      </c>
      <c r="F95" s="91">
        <v>48904.03</v>
      </c>
      <c r="G95" s="92">
        <f t="shared" si="3"/>
        <v>0.202419402098056</v>
      </c>
    </row>
    <row r="96" ht="11.1" customHeight="1" spans="1:7">
      <c r="A96" s="89" t="s">
        <v>40</v>
      </c>
      <c r="B96" s="90" t="s">
        <v>701</v>
      </c>
      <c r="C96" s="91">
        <v>0</v>
      </c>
      <c r="D96" s="91"/>
      <c r="E96" s="91">
        <v>0</v>
      </c>
      <c r="F96" s="91">
        <v>0</v>
      </c>
      <c r="G96" s="93">
        <f t="shared" si="3"/>
        <v>0</v>
      </c>
    </row>
    <row r="97" ht="11.1" customHeight="1" spans="1:7">
      <c r="A97" s="89" t="s">
        <v>42</v>
      </c>
      <c r="B97" s="90" t="s">
        <v>701</v>
      </c>
      <c r="C97" s="91">
        <v>0</v>
      </c>
      <c r="D97" s="91"/>
      <c r="E97" s="91">
        <v>0</v>
      </c>
      <c r="F97" s="91">
        <v>0</v>
      </c>
      <c r="G97" s="93">
        <f t="shared" si="3"/>
        <v>0</v>
      </c>
    </row>
    <row r="98" ht="11.1" customHeight="1" spans="1:7">
      <c r="A98" s="89" t="s">
        <v>44</v>
      </c>
      <c r="B98" s="90" t="s">
        <v>701</v>
      </c>
      <c r="C98" s="91">
        <v>0</v>
      </c>
      <c r="D98" s="91">
        <v>0</v>
      </c>
      <c r="E98" s="91">
        <v>0</v>
      </c>
      <c r="F98" s="91">
        <v>0</v>
      </c>
      <c r="G98" s="93">
        <f t="shared" si="3"/>
        <v>0</v>
      </c>
    </row>
    <row r="99" ht="11.1" customHeight="1" spans="1:7">
      <c r="A99" s="89" t="s">
        <v>40</v>
      </c>
      <c r="B99" s="90" t="s">
        <v>702</v>
      </c>
      <c r="C99" s="91">
        <v>1</v>
      </c>
      <c r="D99" s="91"/>
      <c r="E99" s="91">
        <v>7880</v>
      </c>
      <c r="F99" s="91">
        <v>47.28</v>
      </c>
      <c r="G99" s="94">
        <f t="shared" si="3"/>
        <v>0.000195697355232199</v>
      </c>
    </row>
    <row r="100" ht="11.1" customHeight="1" spans="1:7">
      <c r="A100" s="89" t="s">
        <v>42</v>
      </c>
      <c r="B100" s="90" t="s">
        <v>702</v>
      </c>
      <c r="C100" s="91">
        <v>1</v>
      </c>
      <c r="D100" s="91"/>
      <c r="E100" s="91">
        <v>7880</v>
      </c>
      <c r="F100" s="91">
        <v>47.28</v>
      </c>
      <c r="G100" s="92">
        <f t="shared" si="3"/>
        <v>0.000195697355232199</v>
      </c>
    </row>
    <row r="101" ht="11.1" customHeight="1" spans="1:7">
      <c r="A101" s="89" t="s">
        <v>44</v>
      </c>
      <c r="B101" s="90" t="s">
        <v>703</v>
      </c>
      <c r="C101" s="91">
        <v>0</v>
      </c>
      <c r="D101" s="91">
        <v>0</v>
      </c>
      <c r="E101" s="91">
        <v>0</v>
      </c>
      <c r="F101" s="91">
        <v>0</v>
      </c>
      <c r="G101" s="93">
        <f t="shared" si="3"/>
        <v>0</v>
      </c>
    </row>
    <row r="102" ht="11.1" customHeight="1" spans="1:7">
      <c r="A102" s="89" t="s">
        <v>44</v>
      </c>
      <c r="B102" s="90" t="s">
        <v>704</v>
      </c>
      <c r="C102" s="91">
        <v>1</v>
      </c>
      <c r="D102" s="91" t="s">
        <v>24</v>
      </c>
      <c r="E102" s="91">
        <v>7880</v>
      </c>
      <c r="F102" s="91">
        <v>47.28</v>
      </c>
      <c r="G102" s="92">
        <f t="shared" si="3"/>
        <v>0.000195697355232199</v>
      </c>
    </row>
    <row r="103" ht="11.1" customHeight="1" spans="1:7">
      <c r="A103" s="89" t="s">
        <v>40</v>
      </c>
      <c r="B103" s="90" t="s">
        <v>711</v>
      </c>
      <c r="C103" s="91">
        <v>0</v>
      </c>
      <c r="D103" s="91">
        <v>0</v>
      </c>
      <c r="E103" s="91">
        <v>0</v>
      </c>
      <c r="F103" s="91">
        <v>0</v>
      </c>
      <c r="G103" s="93">
        <f t="shared" si="3"/>
        <v>0</v>
      </c>
    </row>
    <row r="148" ht="120.75" customHeight="1"/>
  </sheetData>
  <autoFilter ref="A5:G103">
    <extLst/>
  </autoFilter>
  <mergeCells count="7">
    <mergeCell ref="A2:G2"/>
    <mergeCell ref="D3:E3"/>
    <mergeCell ref="F3:G3"/>
    <mergeCell ref="A5:B5"/>
    <mergeCell ref="A3:A4"/>
    <mergeCell ref="B3:B4"/>
    <mergeCell ref="C3:C4"/>
  </mergeCells>
  <pageMargins left="0.751388888888889" right="0.751388888888889" top="1" bottom="1" header="0.5" footer="0.5"/>
  <pageSetup paperSize="9" scale="9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AA135" sqref="AA135"/>
    </sheetView>
  </sheetViews>
  <sheetFormatPr defaultColWidth="9" defaultRowHeight="13.5"/>
  <cols>
    <col min="1" max="1" width="7.25" customWidth="1"/>
    <col min="2" max="2" width="27.375" customWidth="1"/>
    <col min="3" max="3" width="10" customWidth="1"/>
    <col min="4" max="4" width="6.625" customWidth="1"/>
    <col min="7" max="7" width="13.625" customWidth="1"/>
    <col min="9" max="9" width="7.875" customWidth="1"/>
    <col min="10" max="10" width="39.75" customWidth="1"/>
    <col min="11" max="11" width="10.375" customWidth="1"/>
    <col min="12" max="12" width="7.375" customWidth="1"/>
    <col min="15" max="15" width="18.375" customWidth="1"/>
  </cols>
  <sheetData>
    <row r="1" ht="32.1" customHeight="1" spans="1:15">
      <c r="A1" s="1" t="s">
        <v>728</v>
      </c>
      <c r="B1" s="1"/>
      <c r="C1" s="1"/>
      <c r="D1" s="1"/>
      <c r="E1" s="1"/>
      <c r="F1" s="1"/>
      <c r="G1" s="1"/>
      <c r="H1" s="1"/>
      <c r="I1" s="1"/>
      <c r="J1" s="1"/>
      <c r="K1" s="1"/>
      <c r="L1" s="1"/>
      <c r="M1" s="1"/>
      <c r="N1" s="1"/>
      <c r="O1" s="1"/>
    </row>
    <row r="2" spans="1:15">
      <c r="A2" s="2" t="s">
        <v>3</v>
      </c>
      <c r="B2" s="2" t="s">
        <v>713</v>
      </c>
      <c r="C2" s="2" t="s">
        <v>14</v>
      </c>
      <c r="D2" s="3" t="s">
        <v>714</v>
      </c>
      <c r="E2" s="4"/>
      <c r="F2" s="5" t="s">
        <v>715</v>
      </c>
      <c r="G2" s="6"/>
      <c r="I2" s="2" t="s">
        <v>3</v>
      </c>
      <c r="J2" s="2" t="s">
        <v>713</v>
      </c>
      <c r="K2" s="2" t="s">
        <v>14</v>
      </c>
      <c r="L2" s="3" t="s">
        <v>714</v>
      </c>
      <c r="M2" s="4"/>
      <c r="N2" s="3" t="s">
        <v>715</v>
      </c>
      <c r="O2" s="4"/>
    </row>
    <row r="3" ht="38.1" customHeight="1" spans="1:15">
      <c r="A3" s="2"/>
      <c r="B3" s="2"/>
      <c r="C3" s="7"/>
      <c r="D3" s="2" t="s">
        <v>716</v>
      </c>
      <c r="E3" s="8" t="s">
        <v>717</v>
      </c>
      <c r="F3" s="5" t="s">
        <v>718</v>
      </c>
      <c r="G3" s="6" t="s">
        <v>719</v>
      </c>
      <c r="I3" s="2"/>
      <c r="J3" s="2"/>
      <c r="K3" s="2"/>
      <c r="L3" s="2" t="s">
        <v>716</v>
      </c>
      <c r="M3" s="2" t="s">
        <v>717</v>
      </c>
      <c r="N3" s="5" t="s">
        <v>718</v>
      </c>
      <c r="O3" s="6" t="s">
        <v>719</v>
      </c>
    </row>
    <row r="4" spans="1:15">
      <c r="A4" s="9" t="s">
        <v>39</v>
      </c>
      <c r="B4" s="10"/>
      <c r="C4" s="11"/>
      <c r="D4" s="12"/>
      <c r="E4" s="13"/>
      <c r="F4" s="14"/>
      <c r="G4" s="15"/>
      <c r="I4" s="50"/>
      <c r="J4" s="50"/>
      <c r="K4" s="50"/>
      <c r="L4" s="51"/>
      <c r="M4" s="51"/>
      <c r="N4" s="51"/>
      <c r="O4" s="51"/>
    </row>
    <row r="5" spans="1:15">
      <c r="A5" s="16" t="s">
        <v>729</v>
      </c>
      <c r="B5" s="17" t="s">
        <v>41</v>
      </c>
      <c r="C5" s="18"/>
      <c r="D5" s="19"/>
      <c r="E5" s="20"/>
      <c r="F5" s="21"/>
      <c r="G5" s="22"/>
      <c r="I5" s="16" t="s">
        <v>730</v>
      </c>
      <c r="J5" s="17" t="s">
        <v>456</v>
      </c>
      <c r="K5" s="18"/>
      <c r="L5" s="19"/>
      <c r="M5" s="49"/>
      <c r="N5" s="21"/>
      <c r="O5" s="22"/>
    </row>
    <row r="6" spans="1:15">
      <c r="A6" s="23" t="s">
        <v>731</v>
      </c>
      <c r="B6" s="24" t="s">
        <v>83</v>
      </c>
      <c r="C6" s="25"/>
      <c r="D6" s="26"/>
      <c r="E6" s="27"/>
      <c r="F6" s="28"/>
      <c r="G6" s="29"/>
      <c r="I6" s="41" t="s">
        <v>731</v>
      </c>
      <c r="J6" s="52" t="s">
        <v>732</v>
      </c>
      <c r="K6" s="42"/>
      <c r="L6" s="43"/>
      <c r="M6" s="53"/>
      <c r="N6" s="45"/>
      <c r="O6" s="46"/>
    </row>
    <row r="7" spans="1:15">
      <c r="A7" s="30">
        <v>1</v>
      </c>
      <c r="B7" s="31" t="s">
        <v>84</v>
      </c>
      <c r="C7" s="32"/>
      <c r="D7" s="33"/>
      <c r="E7" s="34"/>
      <c r="F7" s="35"/>
      <c r="G7" s="15"/>
      <c r="I7" s="30">
        <v>1</v>
      </c>
      <c r="J7" s="47" t="s">
        <v>733</v>
      </c>
      <c r="K7" s="32"/>
      <c r="L7" s="33"/>
      <c r="M7" s="54"/>
      <c r="N7" s="35"/>
      <c r="O7" s="15"/>
    </row>
    <row r="8" spans="1:15">
      <c r="A8" s="36" t="s">
        <v>734</v>
      </c>
      <c r="B8" s="31" t="s">
        <v>735</v>
      </c>
      <c r="C8" s="32"/>
      <c r="D8" s="33"/>
      <c r="E8" s="34"/>
      <c r="F8" s="35"/>
      <c r="G8" s="15"/>
      <c r="I8" s="30">
        <v>2</v>
      </c>
      <c r="J8" s="55" t="s">
        <v>736</v>
      </c>
      <c r="K8" s="32"/>
      <c r="L8" s="33"/>
      <c r="M8" s="54"/>
      <c r="N8" s="35"/>
      <c r="O8" s="15"/>
    </row>
    <row r="9" ht="18" customHeight="1" spans="1:15">
      <c r="A9" s="36" t="s">
        <v>737</v>
      </c>
      <c r="B9" s="31" t="s">
        <v>738</v>
      </c>
      <c r="C9" s="32"/>
      <c r="D9" s="33"/>
      <c r="E9" s="34"/>
      <c r="F9" s="35"/>
      <c r="G9" s="15"/>
      <c r="I9" s="30">
        <v>3</v>
      </c>
      <c r="J9" s="37" t="s">
        <v>547</v>
      </c>
      <c r="K9" s="32"/>
      <c r="L9" s="33"/>
      <c r="M9" s="54"/>
      <c r="N9" s="35"/>
      <c r="O9" s="15"/>
    </row>
    <row r="10" ht="18" customHeight="1" spans="1:15">
      <c r="A10" s="30">
        <v>2</v>
      </c>
      <c r="B10" s="31" t="s">
        <v>183</v>
      </c>
      <c r="C10" s="32"/>
      <c r="D10" s="33"/>
      <c r="E10" s="34"/>
      <c r="F10" s="35"/>
      <c r="G10" s="15"/>
      <c r="I10" s="30">
        <v>4</v>
      </c>
      <c r="J10" s="37" t="s">
        <v>739</v>
      </c>
      <c r="K10" s="32"/>
      <c r="L10" s="33"/>
      <c r="M10" s="54"/>
      <c r="N10" s="35"/>
      <c r="O10" s="15"/>
    </row>
    <row r="11" ht="27" customHeight="1" spans="1:15">
      <c r="A11" s="36" t="s">
        <v>734</v>
      </c>
      <c r="B11" s="10" t="s">
        <v>740</v>
      </c>
      <c r="C11" s="32"/>
      <c r="D11" s="33"/>
      <c r="E11" s="34"/>
      <c r="F11" s="35"/>
      <c r="G11" s="15"/>
      <c r="I11" s="30">
        <v>5</v>
      </c>
      <c r="J11" s="56" t="s">
        <v>741</v>
      </c>
      <c r="K11" s="32"/>
      <c r="L11" s="33"/>
      <c r="M11" s="54"/>
      <c r="N11" s="35"/>
      <c r="O11" s="15"/>
    </row>
    <row r="12" ht="27" customHeight="1" spans="1:15">
      <c r="A12" s="36" t="s">
        <v>737</v>
      </c>
      <c r="B12" s="10" t="s">
        <v>742</v>
      </c>
      <c r="C12" s="32"/>
      <c r="D12" s="33"/>
      <c r="E12" s="34"/>
      <c r="F12" s="35"/>
      <c r="G12" s="15"/>
      <c r="I12" s="30">
        <v>6</v>
      </c>
      <c r="J12" s="37" t="s">
        <v>743</v>
      </c>
      <c r="K12" s="32"/>
      <c r="L12" s="33"/>
      <c r="M12" s="54"/>
      <c r="N12" s="35"/>
      <c r="O12" s="15"/>
    </row>
    <row r="13" ht="27" customHeight="1" spans="1:15">
      <c r="A13" s="36" t="s">
        <v>744</v>
      </c>
      <c r="B13" s="10" t="s">
        <v>745</v>
      </c>
      <c r="C13" s="32"/>
      <c r="D13" s="33"/>
      <c r="E13" s="34"/>
      <c r="F13" s="35"/>
      <c r="G13" s="15"/>
      <c r="I13" s="30">
        <v>7</v>
      </c>
      <c r="J13" s="57" t="s">
        <v>557</v>
      </c>
      <c r="K13" s="32"/>
      <c r="L13" s="33"/>
      <c r="M13" s="54"/>
      <c r="N13" s="35"/>
      <c r="O13" s="15"/>
    </row>
    <row r="14" ht="18" customHeight="1" spans="1:15">
      <c r="A14" s="36" t="s">
        <v>746</v>
      </c>
      <c r="B14" s="10" t="s">
        <v>747</v>
      </c>
      <c r="C14" s="32"/>
      <c r="D14" s="33"/>
      <c r="E14" s="34"/>
      <c r="F14" s="35"/>
      <c r="G14" s="15"/>
      <c r="I14" s="30">
        <v>8</v>
      </c>
      <c r="J14" s="47" t="s">
        <v>558</v>
      </c>
      <c r="K14" s="32"/>
      <c r="L14" s="33"/>
      <c r="M14" s="54"/>
      <c r="N14" s="35"/>
      <c r="O14" s="15"/>
    </row>
    <row r="15" ht="18" customHeight="1" spans="1:15">
      <c r="A15" s="30">
        <v>3</v>
      </c>
      <c r="B15" s="31" t="s">
        <v>226</v>
      </c>
      <c r="C15" s="32"/>
      <c r="D15" s="33"/>
      <c r="E15" s="34"/>
      <c r="F15" s="35"/>
      <c r="G15" s="15"/>
      <c r="I15" s="30">
        <v>9</v>
      </c>
      <c r="J15" s="47" t="s">
        <v>702</v>
      </c>
      <c r="K15" s="32"/>
      <c r="L15" s="33"/>
      <c r="M15" s="54"/>
      <c r="N15" s="35"/>
      <c r="O15" s="15"/>
    </row>
    <row r="16" ht="18" customHeight="1" spans="1:15">
      <c r="A16" s="30">
        <v>4</v>
      </c>
      <c r="B16" s="31" t="s">
        <v>227</v>
      </c>
      <c r="C16" s="32"/>
      <c r="D16" s="33"/>
      <c r="E16" s="34"/>
      <c r="F16" s="35"/>
      <c r="G16" s="15"/>
      <c r="I16" s="58" t="s">
        <v>748</v>
      </c>
      <c r="J16" s="52" t="s">
        <v>582</v>
      </c>
      <c r="K16" s="52"/>
      <c r="L16" s="52"/>
      <c r="M16" s="52"/>
      <c r="N16" s="52"/>
      <c r="O16" s="52"/>
    </row>
    <row r="17" ht="24" customHeight="1" spans="1:15">
      <c r="A17" s="36" t="s">
        <v>734</v>
      </c>
      <c r="B17" s="10" t="s">
        <v>749</v>
      </c>
      <c r="C17" s="32"/>
      <c r="D17" s="33"/>
      <c r="E17" s="34"/>
      <c r="F17" s="35"/>
      <c r="G17" s="15"/>
      <c r="I17" s="30">
        <v>1</v>
      </c>
      <c r="J17" s="37" t="s">
        <v>583</v>
      </c>
      <c r="K17" s="32"/>
      <c r="L17" s="33"/>
      <c r="M17" s="54"/>
      <c r="N17" s="35"/>
      <c r="O17" s="15"/>
    </row>
    <row r="18" ht="24" customHeight="1" spans="1:15">
      <c r="A18" s="36" t="s">
        <v>737</v>
      </c>
      <c r="B18" s="10" t="s">
        <v>750</v>
      </c>
      <c r="C18" s="32"/>
      <c r="D18" s="33"/>
      <c r="E18" s="34"/>
      <c r="F18" s="35"/>
      <c r="G18" s="15"/>
      <c r="I18" s="30">
        <v>2</v>
      </c>
      <c r="J18" s="37" t="s">
        <v>584</v>
      </c>
      <c r="K18" s="32"/>
      <c r="L18" s="33"/>
      <c r="M18" s="54"/>
      <c r="N18" s="35"/>
      <c r="O18" s="15"/>
    </row>
    <row r="19" ht="24" customHeight="1" spans="1:15">
      <c r="A19" s="36" t="s">
        <v>744</v>
      </c>
      <c r="B19" s="10" t="s">
        <v>751</v>
      </c>
      <c r="C19" s="32"/>
      <c r="D19" s="33"/>
      <c r="E19" s="34"/>
      <c r="F19" s="35"/>
      <c r="G19" s="15"/>
      <c r="I19" s="30">
        <v>3</v>
      </c>
      <c r="J19" s="37" t="s">
        <v>599</v>
      </c>
      <c r="K19" s="32"/>
      <c r="L19" s="33"/>
      <c r="M19" s="54"/>
      <c r="N19" s="35"/>
      <c r="O19" s="15"/>
    </row>
    <row r="20" ht="24" customHeight="1" spans="1:15">
      <c r="A20" s="36" t="s">
        <v>746</v>
      </c>
      <c r="B20" s="10" t="s">
        <v>752</v>
      </c>
      <c r="C20" s="32"/>
      <c r="D20" s="33"/>
      <c r="E20" s="34"/>
      <c r="F20" s="35"/>
      <c r="G20" s="15"/>
      <c r="I20" s="30">
        <v>4</v>
      </c>
      <c r="J20" s="37" t="s">
        <v>612</v>
      </c>
      <c r="K20" s="32"/>
      <c r="L20" s="33"/>
      <c r="M20" s="54"/>
      <c r="N20" s="35"/>
      <c r="O20" s="15"/>
    </row>
    <row r="21" spans="1:15">
      <c r="A21" s="30">
        <v>5</v>
      </c>
      <c r="B21" s="31" t="s">
        <v>241</v>
      </c>
      <c r="C21" s="32"/>
      <c r="D21" s="33"/>
      <c r="E21" s="34"/>
      <c r="F21" s="35"/>
      <c r="G21" s="15"/>
      <c r="I21" s="58" t="s">
        <v>753</v>
      </c>
      <c r="J21" s="52" t="s">
        <v>627</v>
      </c>
      <c r="K21" s="52"/>
      <c r="L21" s="52"/>
      <c r="M21" s="52"/>
      <c r="N21" s="52"/>
      <c r="O21" s="52"/>
    </row>
    <row r="22" ht="21.95" customHeight="1" spans="1:15">
      <c r="A22" s="30">
        <v>6</v>
      </c>
      <c r="B22" s="31" t="s">
        <v>754</v>
      </c>
      <c r="C22" s="32"/>
      <c r="D22" s="33"/>
      <c r="E22" s="34"/>
      <c r="F22" s="35"/>
      <c r="G22" s="15"/>
      <c r="I22" s="30">
        <v>1</v>
      </c>
      <c r="J22" s="56" t="s">
        <v>755</v>
      </c>
      <c r="K22" s="32"/>
      <c r="L22" s="33"/>
      <c r="M22" s="54"/>
      <c r="N22" s="35"/>
      <c r="O22" s="15"/>
    </row>
    <row r="23" ht="29.1" customHeight="1" spans="1:15">
      <c r="A23" s="30">
        <v>7</v>
      </c>
      <c r="B23" s="37" t="s">
        <v>756</v>
      </c>
      <c r="C23" s="32"/>
      <c r="D23" s="33"/>
      <c r="E23" s="34"/>
      <c r="F23" s="35"/>
      <c r="G23" s="15"/>
      <c r="I23" s="30">
        <v>2</v>
      </c>
      <c r="J23" s="37" t="s">
        <v>629</v>
      </c>
      <c r="K23" s="32"/>
      <c r="L23" s="33"/>
      <c r="M23" s="54"/>
      <c r="N23" s="35"/>
      <c r="O23" s="15"/>
    </row>
    <row r="24" ht="29.1" customHeight="1" spans="1:15">
      <c r="A24" s="23" t="s">
        <v>748</v>
      </c>
      <c r="B24" s="38" t="s">
        <v>294</v>
      </c>
      <c r="C24" s="25"/>
      <c r="D24" s="26"/>
      <c r="E24" s="27"/>
      <c r="F24" s="28"/>
      <c r="G24" s="29"/>
      <c r="I24" s="30">
        <v>3</v>
      </c>
      <c r="J24" s="37" t="s">
        <v>630</v>
      </c>
      <c r="K24" s="32"/>
      <c r="L24" s="33"/>
      <c r="M24" s="54"/>
      <c r="N24" s="35"/>
      <c r="O24" s="15"/>
    </row>
    <row r="25" ht="29.1" customHeight="1" spans="1:15">
      <c r="A25" s="30">
        <v>1</v>
      </c>
      <c r="B25" s="37" t="s">
        <v>295</v>
      </c>
      <c r="C25" s="32"/>
      <c r="D25" s="33"/>
      <c r="E25" s="34"/>
      <c r="F25" s="35"/>
      <c r="G25" s="15"/>
      <c r="I25" s="30">
        <v>4</v>
      </c>
      <c r="J25" s="37" t="s">
        <v>757</v>
      </c>
      <c r="K25" s="32"/>
      <c r="L25" s="33"/>
      <c r="M25" s="54"/>
      <c r="N25" s="35"/>
      <c r="O25" s="15"/>
    </row>
    <row r="26" ht="29.1" customHeight="1" spans="1:15">
      <c r="A26" s="30">
        <v>2</v>
      </c>
      <c r="B26" s="39" t="s">
        <v>296</v>
      </c>
      <c r="C26" s="32"/>
      <c r="D26" s="33"/>
      <c r="E26" s="34"/>
      <c r="F26" s="35"/>
      <c r="G26" s="15"/>
      <c r="I26" s="30">
        <v>5</v>
      </c>
      <c r="J26" s="37" t="s">
        <v>632</v>
      </c>
      <c r="K26" s="32"/>
      <c r="L26" s="33"/>
      <c r="M26" s="54"/>
      <c r="N26" s="35"/>
      <c r="O26" s="15"/>
    </row>
    <row r="27" ht="24" spans="1:15">
      <c r="A27" s="30">
        <v>3</v>
      </c>
      <c r="B27" s="37" t="s">
        <v>758</v>
      </c>
      <c r="C27" s="32"/>
      <c r="D27" s="33"/>
      <c r="E27" s="34"/>
      <c r="F27" s="35"/>
      <c r="G27" s="15"/>
      <c r="I27" s="30">
        <v>6</v>
      </c>
      <c r="J27" s="37" t="s">
        <v>759</v>
      </c>
      <c r="K27" s="11"/>
      <c r="L27" s="12"/>
      <c r="M27" s="59"/>
      <c r="N27" s="14"/>
      <c r="O27" s="15"/>
    </row>
    <row r="28" spans="1:15">
      <c r="A28" s="30">
        <v>4</v>
      </c>
      <c r="B28" s="37" t="s">
        <v>298</v>
      </c>
      <c r="C28" s="32"/>
      <c r="D28" s="33"/>
      <c r="E28" s="34"/>
      <c r="F28" s="35"/>
      <c r="G28" s="15"/>
      <c r="I28" s="16" t="s">
        <v>760</v>
      </c>
      <c r="J28" s="17" t="s">
        <v>653</v>
      </c>
      <c r="K28" s="18"/>
      <c r="L28" s="19"/>
      <c r="M28" s="49"/>
      <c r="N28" s="21"/>
      <c r="O28" s="22"/>
    </row>
    <row r="29" spans="1:15">
      <c r="A29" s="23" t="s">
        <v>753</v>
      </c>
      <c r="B29" s="38" t="s">
        <v>308</v>
      </c>
      <c r="C29" s="25"/>
      <c r="D29" s="26"/>
      <c r="E29" s="27"/>
      <c r="F29" s="28"/>
      <c r="G29" s="29"/>
      <c r="I29" s="41" t="s">
        <v>731</v>
      </c>
      <c r="J29" s="52" t="s">
        <v>653</v>
      </c>
      <c r="K29" s="42"/>
      <c r="L29" s="43"/>
      <c r="M29" s="53"/>
      <c r="N29" s="45"/>
      <c r="O29" s="46"/>
    </row>
    <row r="30" spans="1:15">
      <c r="A30" s="30">
        <v>1</v>
      </c>
      <c r="B30" s="37" t="s">
        <v>761</v>
      </c>
      <c r="C30" s="32"/>
      <c r="D30" s="33"/>
      <c r="E30" s="34"/>
      <c r="F30" s="35"/>
      <c r="G30" s="15"/>
      <c r="I30" s="30">
        <v>1</v>
      </c>
      <c r="J30" s="37" t="s">
        <v>654</v>
      </c>
      <c r="K30" s="32"/>
      <c r="L30" s="33"/>
      <c r="M30" s="54"/>
      <c r="N30" s="35"/>
      <c r="O30" s="15"/>
    </row>
    <row r="31" spans="1:15">
      <c r="A31" s="36" t="s">
        <v>734</v>
      </c>
      <c r="B31" s="37" t="s">
        <v>762</v>
      </c>
      <c r="C31" s="32"/>
      <c r="D31" s="33"/>
      <c r="E31" s="34"/>
      <c r="F31" s="35"/>
      <c r="G31" s="15"/>
      <c r="I31" s="30">
        <v>2</v>
      </c>
      <c r="J31" s="37" t="s">
        <v>655</v>
      </c>
      <c r="K31" s="32"/>
      <c r="L31" s="33"/>
      <c r="M31" s="54"/>
      <c r="N31" s="35"/>
      <c r="O31" s="15"/>
    </row>
    <row r="32" spans="1:15">
      <c r="A32" s="36" t="s">
        <v>737</v>
      </c>
      <c r="B32" s="37" t="s">
        <v>763</v>
      </c>
      <c r="C32" s="32"/>
      <c r="D32" s="33"/>
      <c r="E32" s="34"/>
      <c r="F32" s="35"/>
      <c r="G32" s="15"/>
      <c r="I32" s="30">
        <v>3</v>
      </c>
      <c r="J32" s="47" t="s">
        <v>659</v>
      </c>
      <c r="K32" s="11"/>
      <c r="L32" s="12"/>
      <c r="M32" s="59"/>
      <c r="N32" s="14"/>
      <c r="O32" s="15"/>
    </row>
    <row r="33" spans="1:15">
      <c r="A33" s="36" t="s">
        <v>744</v>
      </c>
      <c r="B33" s="37" t="s">
        <v>764</v>
      </c>
      <c r="C33" s="32"/>
      <c r="D33" s="33"/>
      <c r="E33" s="34"/>
      <c r="F33" s="35"/>
      <c r="G33" s="15"/>
      <c r="I33" s="16" t="s">
        <v>765</v>
      </c>
      <c r="J33" s="17" t="s">
        <v>660</v>
      </c>
      <c r="K33" s="18"/>
      <c r="L33" s="19"/>
      <c r="M33" s="49"/>
      <c r="N33" s="21"/>
      <c r="O33" s="22"/>
    </row>
    <row r="34" spans="1:15">
      <c r="A34" s="36" t="s">
        <v>746</v>
      </c>
      <c r="B34" s="37" t="s">
        <v>766</v>
      </c>
      <c r="C34" s="32"/>
      <c r="D34" s="33"/>
      <c r="E34" s="34"/>
      <c r="F34" s="35"/>
      <c r="G34" s="15"/>
      <c r="I34" s="58" t="s">
        <v>731</v>
      </c>
      <c r="J34" s="52" t="s">
        <v>661</v>
      </c>
      <c r="K34" s="52"/>
      <c r="L34" s="52"/>
      <c r="M34" s="52"/>
      <c r="N34" s="52"/>
      <c r="O34" s="52"/>
    </row>
    <row r="35" spans="1:15">
      <c r="A35" s="30">
        <v>2</v>
      </c>
      <c r="B35" s="39" t="s">
        <v>406</v>
      </c>
      <c r="C35" s="32"/>
      <c r="D35" s="33"/>
      <c r="E35" s="34"/>
      <c r="F35" s="35"/>
      <c r="G35" s="15"/>
      <c r="I35" s="30">
        <v>1</v>
      </c>
      <c r="J35" s="60" t="s">
        <v>662</v>
      </c>
      <c r="K35" s="32"/>
      <c r="L35" s="33"/>
      <c r="M35" s="54"/>
      <c r="N35" s="35"/>
      <c r="O35" s="15"/>
    </row>
    <row r="36" spans="1:15">
      <c r="A36" s="23" t="s">
        <v>767</v>
      </c>
      <c r="B36" s="40" t="s">
        <v>414</v>
      </c>
      <c r="C36" s="25"/>
      <c r="D36" s="26"/>
      <c r="E36" s="27"/>
      <c r="F36" s="28"/>
      <c r="G36" s="29"/>
      <c r="I36" s="58" t="s">
        <v>748</v>
      </c>
      <c r="J36" s="52" t="s">
        <v>663</v>
      </c>
      <c r="K36" s="52"/>
      <c r="L36" s="52"/>
      <c r="M36" s="52"/>
      <c r="N36" s="52"/>
      <c r="O36" s="52"/>
    </row>
    <row r="37" spans="1:15">
      <c r="A37" s="30">
        <v>1</v>
      </c>
      <c r="B37" s="39" t="s">
        <v>768</v>
      </c>
      <c r="C37" s="32"/>
      <c r="D37" s="33"/>
      <c r="E37" s="34"/>
      <c r="F37" s="35"/>
      <c r="G37" s="15"/>
      <c r="I37" s="30">
        <v>1</v>
      </c>
      <c r="J37" s="37" t="s">
        <v>769</v>
      </c>
      <c r="K37" s="32"/>
      <c r="L37" s="33"/>
      <c r="M37" s="54"/>
      <c r="N37" s="35"/>
      <c r="O37" s="15"/>
    </row>
    <row r="38" spans="1:15">
      <c r="A38" s="30">
        <v>2</v>
      </c>
      <c r="B38" s="39" t="s">
        <v>770</v>
      </c>
      <c r="C38" s="32"/>
      <c r="D38" s="33"/>
      <c r="E38" s="34"/>
      <c r="F38" s="35"/>
      <c r="G38" s="15"/>
      <c r="I38" s="30">
        <v>2</v>
      </c>
      <c r="J38" s="37" t="s">
        <v>771</v>
      </c>
      <c r="K38" s="32"/>
      <c r="L38" s="33"/>
      <c r="M38" s="54"/>
      <c r="N38" s="35"/>
      <c r="O38" s="15"/>
    </row>
    <row r="39" spans="1:15">
      <c r="A39" s="30">
        <v>3</v>
      </c>
      <c r="B39" s="39" t="s">
        <v>417</v>
      </c>
      <c r="C39" s="32"/>
      <c r="D39" s="33"/>
      <c r="E39" s="34"/>
      <c r="F39" s="35"/>
      <c r="G39" s="15"/>
      <c r="I39" s="30">
        <v>3</v>
      </c>
      <c r="J39" s="37" t="s">
        <v>772</v>
      </c>
      <c r="K39" s="32"/>
      <c r="L39" s="33"/>
      <c r="M39" s="54"/>
      <c r="N39" s="35"/>
      <c r="O39" s="15"/>
    </row>
    <row r="40" spans="1:15">
      <c r="A40" s="30">
        <v>4</v>
      </c>
      <c r="B40" s="39" t="s">
        <v>418</v>
      </c>
      <c r="C40" s="32"/>
      <c r="D40" s="33"/>
      <c r="E40" s="34"/>
      <c r="F40" s="35"/>
      <c r="G40" s="15"/>
      <c r="I40" s="58" t="s">
        <v>753</v>
      </c>
      <c r="J40" s="52" t="s">
        <v>773</v>
      </c>
      <c r="K40" s="52"/>
      <c r="L40" s="52"/>
      <c r="M40" s="52"/>
      <c r="N40" s="52"/>
      <c r="O40" s="52"/>
    </row>
    <row r="41" spans="1:15">
      <c r="A41" s="23" t="s">
        <v>774</v>
      </c>
      <c r="B41" s="40" t="s">
        <v>419</v>
      </c>
      <c r="C41" s="25"/>
      <c r="D41" s="26"/>
      <c r="E41" s="27"/>
      <c r="F41" s="28"/>
      <c r="G41" s="29"/>
      <c r="I41" s="30">
        <v>1</v>
      </c>
      <c r="J41" s="37" t="s">
        <v>775</v>
      </c>
      <c r="K41" s="32"/>
      <c r="L41" s="33"/>
      <c r="M41" s="54"/>
      <c r="N41" s="35"/>
      <c r="O41" s="15"/>
    </row>
    <row r="42" spans="1:15">
      <c r="A42" s="30">
        <v>1</v>
      </c>
      <c r="B42" s="37" t="s">
        <v>420</v>
      </c>
      <c r="C42" s="32"/>
      <c r="D42" s="33"/>
      <c r="E42" s="34"/>
      <c r="F42" s="35"/>
      <c r="G42" s="15"/>
      <c r="I42" s="30">
        <v>2</v>
      </c>
      <c r="J42" s="37" t="s">
        <v>776</v>
      </c>
      <c r="K42" s="32"/>
      <c r="L42" s="33"/>
      <c r="M42" s="54"/>
      <c r="N42" s="35"/>
      <c r="O42" s="15"/>
    </row>
    <row r="43" spans="1:15">
      <c r="A43" s="30">
        <v>2</v>
      </c>
      <c r="B43" s="37" t="s">
        <v>428</v>
      </c>
      <c r="C43" s="32"/>
      <c r="D43" s="33"/>
      <c r="E43" s="34"/>
      <c r="F43" s="35"/>
      <c r="G43" s="15"/>
      <c r="I43" s="30">
        <v>3</v>
      </c>
      <c r="J43" s="37" t="s">
        <v>777</v>
      </c>
      <c r="K43" s="32"/>
      <c r="L43" s="33"/>
      <c r="M43" s="54"/>
      <c r="N43" s="35"/>
      <c r="O43" s="15"/>
    </row>
    <row r="44" spans="1:15">
      <c r="A44" s="30">
        <v>3</v>
      </c>
      <c r="B44" s="37" t="s">
        <v>429</v>
      </c>
      <c r="C44" s="32"/>
      <c r="D44" s="33"/>
      <c r="E44" s="34"/>
      <c r="F44" s="35"/>
      <c r="G44" s="15"/>
      <c r="I44" s="30">
        <v>4</v>
      </c>
      <c r="J44" s="37" t="s">
        <v>778</v>
      </c>
      <c r="K44" s="32"/>
      <c r="L44" s="33"/>
      <c r="M44" s="54"/>
      <c r="N44" s="35"/>
      <c r="O44" s="15"/>
    </row>
    <row r="45" spans="1:15">
      <c r="A45" s="30">
        <v>4</v>
      </c>
      <c r="B45" s="37" t="s">
        <v>430</v>
      </c>
      <c r="C45" s="32"/>
      <c r="D45" s="33"/>
      <c r="E45" s="34"/>
      <c r="F45" s="35"/>
      <c r="G45" s="15"/>
      <c r="I45" s="30">
        <v>5</v>
      </c>
      <c r="J45" s="37" t="s">
        <v>779</v>
      </c>
      <c r="K45" s="32"/>
      <c r="L45" s="33"/>
      <c r="M45" s="54"/>
      <c r="N45" s="35"/>
      <c r="O45" s="15"/>
    </row>
    <row r="46" spans="1:15">
      <c r="A46" s="30">
        <v>5</v>
      </c>
      <c r="B46" s="37" t="s">
        <v>431</v>
      </c>
      <c r="C46" s="32"/>
      <c r="D46" s="33"/>
      <c r="E46" s="34"/>
      <c r="F46" s="35"/>
      <c r="G46" s="15"/>
      <c r="I46" s="30">
        <v>6</v>
      </c>
      <c r="J46" s="37" t="s">
        <v>780</v>
      </c>
      <c r="K46" s="32"/>
      <c r="L46" s="33"/>
      <c r="M46" s="54"/>
      <c r="N46" s="35"/>
      <c r="O46" s="15"/>
    </row>
    <row r="47" spans="1:15">
      <c r="A47" s="30">
        <v>6</v>
      </c>
      <c r="B47" s="37" t="s">
        <v>702</v>
      </c>
      <c r="C47" s="32"/>
      <c r="D47" s="33"/>
      <c r="E47" s="34"/>
      <c r="F47" s="35"/>
      <c r="G47" s="15"/>
      <c r="I47" s="58" t="s">
        <v>767</v>
      </c>
      <c r="J47" s="52" t="s">
        <v>781</v>
      </c>
      <c r="K47" s="52"/>
      <c r="L47" s="52"/>
      <c r="M47" s="52"/>
      <c r="N47" s="52"/>
      <c r="O47" s="52"/>
    </row>
    <row r="48" spans="1:15">
      <c r="A48" s="16" t="s">
        <v>782</v>
      </c>
      <c r="B48" s="17" t="s">
        <v>432</v>
      </c>
      <c r="C48" s="18"/>
      <c r="D48" s="19"/>
      <c r="E48" s="20"/>
      <c r="F48" s="21"/>
      <c r="G48" s="22"/>
      <c r="I48" s="30">
        <v>1</v>
      </c>
      <c r="J48" s="37" t="s">
        <v>783</v>
      </c>
      <c r="K48" s="32"/>
      <c r="L48" s="33"/>
      <c r="M48" s="54"/>
      <c r="N48" s="35"/>
      <c r="O48" s="15"/>
    </row>
    <row r="49" spans="1:15">
      <c r="A49" s="41" t="s">
        <v>731</v>
      </c>
      <c r="B49" s="38" t="s">
        <v>433</v>
      </c>
      <c r="C49" s="42"/>
      <c r="D49" s="43"/>
      <c r="E49" s="44"/>
      <c r="F49" s="45"/>
      <c r="G49" s="46"/>
      <c r="I49" s="30">
        <v>2</v>
      </c>
      <c r="J49" s="37" t="s">
        <v>784</v>
      </c>
      <c r="K49" s="32"/>
      <c r="L49" s="33"/>
      <c r="M49" s="54"/>
      <c r="N49" s="35"/>
      <c r="O49" s="15"/>
    </row>
    <row r="50" spans="1:15">
      <c r="A50" s="30">
        <v>1</v>
      </c>
      <c r="B50" s="37" t="s">
        <v>434</v>
      </c>
      <c r="C50" s="32"/>
      <c r="D50" s="33"/>
      <c r="E50" s="34"/>
      <c r="F50" s="35"/>
      <c r="G50" s="15"/>
      <c r="I50" s="30">
        <v>3</v>
      </c>
      <c r="J50" s="37" t="s">
        <v>785</v>
      </c>
      <c r="K50" s="32"/>
      <c r="L50" s="33"/>
      <c r="M50" s="54"/>
      <c r="N50" s="35"/>
      <c r="O50" s="15"/>
    </row>
    <row r="51" spans="1:15">
      <c r="A51" s="30">
        <v>2</v>
      </c>
      <c r="B51" s="37" t="s">
        <v>786</v>
      </c>
      <c r="C51" s="32"/>
      <c r="D51" s="33"/>
      <c r="E51" s="34"/>
      <c r="F51" s="35"/>
      <c r="G51" s="15"/>
      <c r="I51" s="30">
        <v>4</v>
      </c>
      <c r="J51" s="37" t="s">
        <v>787</v>
      </c>
      <c r="K51" s="32"/>
      <c r="L51" s="33"/>
      <c r="M51" s="54"/>
      <c r="N51" s="35"/>
      <c r="O51" s="15"/>
    </row>
    <row r="52" spans="1:15">
      <c r="A52" s="23" t="s">
        <v>748</v>
      </c>
      <c r="B52" s="38" t="s">
        <v>436</v>
      </c>
      <c r="C52" s="25"/>
      <c r="D52" s="26"/>
      <c r="E52" s="27"/>
      <c r="F52" s="28"/>
      <c r="G52" s="29"/>
      <c r="I52" s="30">
        <v>5</v>
      </c>
      <c r="J52" s="37" t="s">
        <v>788</v>
      </c>
      <c r="K52" s="32"/>
      <c r="L52" s="33"/>
      <c r="M52" s="54"/>
      <c r="N52" s="35"/>
      <c r="O52" s="15"/>
    </row>
    <row r="53" spans="1:15">
      <c r="A53" s="30">
        <v>1</v>
      </c>
      <c r="B53" s="37" t="s">
        <v>438</v>
      </c>
      <c r="C53" s="32"/>
      <c r="D53" s="33"/>
      <c r="E53" s="34"/>
      <c r="F53" s="35"/>
      <c r="G53" s="15"/>
      <c r="I53" s="16" t="s">
        <v>789</v>
      </c>
      <c r="J53" s="17" t="s">
        <v>790</v>
      </c>
      <c r="K53" s="18"/>
      <c r="L53" s="19"/>
      <c r="M53" s="61"/>
      <c r="N53" s="21"/>
      <c r="O53" s="22"/>
    </row>
    <row r="54" spans="1:15">
      <c r="A54" s="30">
        <v>2</v>
      </c>
      <c r="B54" s="37" t="s">
        <v>439</v>
      </c>
      <c r="C54" s="32"/>
      <c r="D54" s="33"/>
      <c r="E54" s="34"/>
      <c r="F54" s="35"/>
      <c r="G54" s="15"/>
      <c r="I54" s="58" t="s">
        <v>731</v>
      </c>
      <c r="J54" s="52" t="s">
        <v>791</v>
      </c>
      <c r="K54" s="52"/>
      <c r="L54" s="52"/>
      <c r="M54" s="52"/>
      <c r="N54" s="52"/>
      <c r="O54" s="52"/>
    </row>
    <row r="55" spans="1:15">
      <c r="A55" s="23" t="s">
        <v>753</v>
      </c>
      <c r="B55" s="38" t="s">
        <v>440</v>
      </c>
      <c r="C55" s="25"/>
      <c r="D55" s="26"/>
      <c r="E55" s="27"/>
      <c r="F55" s="28"/>
      <c r="G55" s="29"/>
      <c r="I55" s="30">
        <v>1</v>
      </c>
      <c r="J55" s="60" t="s">
        <v>792</v>
      </c>
      <c r="K55" s="32"/>
      <c r="L55" s="33"/>
      <c r="M55" s="62"/>
      <c r="N55" s="35"/>
      <c r="O55" s="15"/>
    </row>
    <row r="56" spans="1:15">
      <c r="A56" s="30">
        <v>1</v>
      </c>
      <c r="B56" s="37" t="s">
        <v>441</v>
      </c>
      <c r="C56" s="32"/>
      <c r="D56" s="33"/>
      <c r="E56" s="34"/>
      <c r="F56" s="35"/>
      <c r="G56" s="15"/>
      <c r="I56" s="30">
        <v>2</v>
      </c>
      <c r="J56" s="60" t="s">
        <v>793</v>
      </c>
      <c r="K56" s="32"/>
      <c r="L56" s="33"/>
      <c r="M56" s="62"/>
      <c r="N56" s="35"/>
      <c r="O56" s="15"/>
    </row>
    <row r="57" spans="1:15">
      <c r="A57" s="30">
        <v>2</v>
      </c>
      <c r="B57" s="47" t="s">
        <v>794</v>
      </c>
      <c r="C57" s="32"/>
      <c r="D57" s="33"/>
      <c r="E57" s="34"/>
      <c r="F57" s="35"/>
      <c r="G57" s="15"/>
      <c r="I57" s="58" t="s">
        <v>748</v>
      </c>
      <c r="J57" s="52" t="s">
        <v>795</v>
      </c>
      <c r="K57" s="52"/>
      <c r="L57" s="52"/>
      <c r="M57" s="52"/>
      <c r="N57" s="52"/>
      <c r="O57" s="52"/>
    </row>
    <row r="58" spans="1:15">
      <c r="A58" s="23" t="s">
        <v>767</v>
      </c>
      <c r="B58" s="48" t="s">
        <v>443</v>
      </c>
      <c r="C58" s="25"/>
      <c r="D58" s="26"/>
      <c r="E58" s="27"/>
      <c r="F58" s="28"/>
      <c r="G58" s="29"/>
      <c r="I58" s="30">
        <v>1</v>
      </c>
      <c r="J58" s="60" t="s">
        <v>796</v>
      </c>
      <c r="K58" s="32"/>
      <c r="L58" s="33"/>
      <c r="M58" s="62"/>
      <c r="N58" s="35"/>
      <c r="O58" s="15"/>
    </row>
    <row r="59" spans="1:15">
      <c r="A59" s="30">
        <v>1</v>
      </c>
      <c r="B59" s="47" t="s">
        <v>444</v>
      </c>
      <c r="C59" s="32"/>
      <c r="D59" s="33"/>
      <c r="E59" s="34"/>
      <c r="F59" s="35"/>
      <c r="G59" s="15"/>
      <c r="I59" s="30">
        <v>2</v>
      </c>
      <c r="J59" s="60" t="s">
        <v>797</v>
      </c>
      <c r="K59" s="32"/>
      <c r="L59" s="33"/>
      <c r="M59" s="62"/>
      <c r="N59" s="35"/>
      <c r="O59" s="15"/>
    </row>
    <row r="60" spans="1:15">
      <c r="A60" s="30">
        <v>2</v>
      </c>
      <c r="B60" s="47" t="s">
        <v>445</v>
      </c>
      <c r="C60" s="32"/>
      <c r="D60" s="33"/>
      <c r="E60" s="34"/>
      <c r="F60" s="35"/>
      <c r="G60" s="15"/>
      <c r="I60" s="30">
        <v>3</v>
      </c>
      <c r="J60" s="60" t="s">
        <v>798</v>
      </c>
      <c r="K60" s="32"/>
      <c r="L60" s="33"/>
      <c r="M60" s="62"/>
      <c r="N60" s="35"/>
      <c r="O60" s="15"/>
    </row>
    <row r="61" spans="1:15">
      <c r="A61" s="30">
        <v>3</v>
      </c>
      <c r="B61" s="47" t="s">
        <v>446</v>
      </c>
      <c r="C61" s="32"/>
      <c r="D61" s="33"/>
      <c r="E61" s="34"/>
      <c r="F61" s="35"/>
      <c r="G61" s="15"/>
      <c r="I61" s="30">
        <v>4</v>
      </c>
      <c r="J61" s="60" t="s">
        <v>799</v>
      </c>
      <c r="K61" s="32"/>
      <c r="L61" s="33"/>
      <c r="M61" s="62"/>
      <c r="N61" s="35"/>
      <c r="O61" s="15"/>
    </row>
    <row r="62" spans="1:15">
      <c r="A62" s="23" t="s">
        <v>800</v>
      </c>
      <c r="B62" s="40" t="s">
        <v>447</v>
      </c>
      <c r="C62" s="25"/>
      <c r="D62" s="26"/>
      <c r="E62" s="27"/>
      <c r="F62" s="28"/>
      <c r="G62" s="29"/>
      <c r="I62" s="16" t="s">
        <v>801</v>
      </c>
      <c r="J62" s="17" t="s">
        <v>701</v>
      </c>
      <c r="K62" s="18"/>
      <c r="L62" s="19"/>
      <c r="M62" s="49"/>
      <c r="N62" s="19"/>
      <c r="O62" s="22"/>
    </row>
    <row r="63" spans="1:15">
      <c r="A63" s="30">
        <v>1</v>
      </c>
      <c r="B63" s="40" t="s">
        <v>447</v>
      </c>
      <c r="C63" s="32"/>
      <c r="D63" s="33"/>
      <c r="E63" s="34"/>
      <c r="F63" s="35"/>
      <c r="G63" s="15"/>
      <c r="I63" s="41" t="s">
        <v>731</v>
      </c>
      <c r="J63" s="52" t="s">
        <v>701</v>
      </c>
      <c r="K63" s="42"/>
      <c r="L63" s="43"/>
      <c r="M63" s="53"/>
      <c r="N63" s="45"/>
      <c r="O63" s="46"/>
    </row>
    <row r="64" spans="1:15">
      <c r="A64" s="16"/>
      <c r="B64" s="17"/>
      <c r="C64" s="18"/>
      <c r="D64" s="19"/>
      <c r="E64" s="49"/>
      <c r="F64" s="21"/>
      <c r="G64" s="22"/>
      <c r="I64" s="63">
        <v>1</v>
      </c>
      <c r="J64" s="64" t="s">
        <v>701</v>
      </c>
      <c r="K64" s="65"/>
      <c r="L64" s="66"/>
      <c r="M64" s="67"/>
      <c r="N64" s="68"/>
      <c r="O64" s="69"/>
    </row>
    <row r="65" spans="1:15">
      <c r="A65" s="41"/>
      <c r="B65" s="52"/>
      <c r="C65" s="42"/>
      <c r="D65" s="43"/>
      <c r="E65" s="53"/>
      <c r="F65" s="45"/>
      <c r="G65" s="46"/>
      <c r="I65" s="16" t="s">
        <v>802</v>
      </c>
      <c r="J65" s="17" t="s">
        <v>702</v>
      </c>
      <c r="K65" s="18"/>
      <c r="L65" s="19"/>
      <c r="M65" s="49"/>
      <c r="N65" s="21"/>
      <c r="O65" s="22"/>
    </row>
    <row r="66" spans="1:15">
      <c r="A66" s="30"/>
      <c r="B66" s="47"/>
      <c r="C66" s="32"/>
      <c r="D66" s="33"/>
      <c r="E66" s="54"/>
      <c r="F66" s="35"/>
      <c r="G66" s="15"/>
      <c r="I66" s="41" t="s">
        <v>731</v>
      </c>
      <c r="J66" s="52" t="s">
        <v>702</v>
      </c>
      <c r="K66" s="42"/>
      <c r="L66" s="43"/>
      <c r="M66" s="53"/>
      <c r="N66" s="45"/>
      <c r="O66" s="46"/>
    </row>
    <row r="67" spans="1:15">
      <c r="A67" s="30"/>
      <c r="B67" s="55"/>
      <c r="C67" s="32"/>
      <c r="D67" s="33"/>
      <c r="E67" s="54"/>
      <c r="F67" s="35"/>
      <c r="G67" s="15"/>
      <c r="I67" s="30">
        <v>1</v>
      </c>
      <c r="J67" s="60" t="s">
        <v>703</v>
      </c>
      <c r="K67" s="11"/>
      <c r="L67" s="12"/>
      <c r="M67" s="13"/>
      <c r="N67" s="12"/>
      <c r="O67" s="15"/>
    </row>
    <row r="68" spans="1:15">
      <c r="A68" s="30"/>
      <c r="B68" s="37"/>
      <c r="C68" s="32"/>
      <c r="D68" s="33"/>
      <c r="E68" s="54"/>
      <c r="F68" s="35"/>
      <c r="G68" s="15"/>
      <c r="I68" s="30">
        <v>2</v>
      </c>
      <c r="J68" s="39" t="s">
        <v>704</v>
      </c>
      <c r="K68" s="70"/>
      <c r="L68" s="71"/>
      <c r="M68" s="72"/>
      <c r="N68" s="71"/>
      <c r="O68" s="70"/>
    </row>
    <row r="69" spans="1:15">
      <c r="A69" s="30"/>
      <c r="B69" s="37"/>
      <c r="C69" s="32"/>
      <c r="D69" s="33"/>
      <c r="E69" s="54"/>
      <c r="F69" s="35"/>
      <c r="G69" s="15"/>
      <c r="I69" s="9">
        <v>3</v>
      </c>
      <c r="J69" s="39" t="s">
        <v>711</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储备库</vt:lpstr>
      <vt:lpstr>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2021-11-11T19:19:00Z</dcterms:created>
  <dcterms:modified xsi:type="dcterms:W3CDTF">2024-12-02T03:38:02Z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3AC873F8AF3A490DB86D69C7D377287B</vt:lpwstr>
  </property>
</Properties>
</file>