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274" windowHeight="8725"/>
  </bookViews>
  <sheets>
    <sheet name="11.30报备计划库" sheetId="39" r:id="rId1"/>
    <sheet name="统计表 " sheetId="41" r:id="rId2"/>
    <sheet name="项目分类统计表定" sheetId="3" state="hidden" r:id="rId3"/>
  </sheets>
  <definedNames>
    <definedName name="_xlnm._FilterDatabase" localSheetId="0" hidden="1">'11.30报备计划库'!$A$6:$AK$167</definedName>
    <definedName name="_xlnm._FilterDatabase" localSheetId="1" hidden="1">'统计表 '!$A$4:$G$102</definedName>
    <definedName name="_xlnm.Print_Area" localSheetId="0">'11.30报备计划库'!$A$1:$AK$167</definedName>
    <definedName name="_xlnm.Print_Titles" localSheetId="0">'11.30报备计划库'!$3:$5</definedName>
    <definedName name="_xlnm.Print_Area" localSheetId="1">'统计表 '!$A$1:$G$102</definedName>
    <definedName name="_xlnm.Print_Titles" localSheetId="1">'统计表 '!$2:$3</definedName>
  </definedNames>
  <calcPr calcId="144525"/>
</workbook>
</file>

<file path=xl/sharedStrings.xml><?xml version="1.0" encoding="utf-8"?>
<sst xmlns="http://schemas.openxmlformats.org/spreadsheetml/2006/main" count="1665" uniqueCount="660">
  <si>
    <t>附件3</t>
  </si>
  <si>
    <t xml:space="preserve"> </t>
  </si>
  <si>
    <t>克州阿克陶县2025年巩固拓展脱贫攻坚成果同乡村振兴项目计划库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</si>
  <si>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</si>
  <si>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</si>
  <si>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</si>
  <si>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</si>
  <si>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</si>
  <si>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</si>
  <si>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</si>
  <si>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</si>
  <si>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</si>
  <si>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</si>
  <si>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</si>
  <si>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</si>
  <si>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</si>
  <si>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</si>
  <si>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</si>
  <si>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</si>
  <si>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</si>
  <si>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</si>
  <si>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</si>
  <si>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</si>
  <si>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</si>
  <si>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</si>
  <si>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</si>
  <si>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</si>
  <si>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</si>
  <si>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</si>
  <si>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20"/>
        <rFont val="宋体"/>
        <charset val="134"/>
      </rPr>
      <t>地方政府债券(J</t>
    </r>
    <r>
      <rPr>
        <b/>
        <vertAlign val="subscript"/>
        <sz val="20"/>
        <rFont val="宋体"/>
        <charset val="134"/>
      </rPr>
      <t>4</t>
    </r>
    <r>
      <rPr>
        <b/>
        <sz val="20"/>
        <rFont val="宋体"/>
        <charset val="134"/>
      </rPr>
      <t>)</t>
    </r>
  </si>
  <si>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</si>
  <si>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</si>
  <si>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</si>
  <si>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</si>
  <si>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</si>
  <si>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</si>
  <si>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</si>
  <si>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</si>
  <si>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</si>
  <si>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县级分管领导</t>
  </si>
  <si>
    <t>乡村振兴任务</t>
  </si>
  <si>
    <t>以工代赈任务</t>
  </si>
  <si>
    <t>少数民族发展任务</t>
  </si>
  <si>
    <t>欠发达国有农场巩固提升任务</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</si>
  <si>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</si>
  <si>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</si>
  <si>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</si>
  <si>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</si>
  <si>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</si>
  <si>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</si>
  <si>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</si>
  <si>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</si>
  <si>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</si>
  <si>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</si>
  <si>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</si>
  <si>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</si>
  <si>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</si>
  <si>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</si>
  <si>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</si>
  <si>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</si>
  <si>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</si>
  <si>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</si>
  <si>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</si>
  <si>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</si>
  <si>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</si>
  <si>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</si>
  <si>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</si>
  <si>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</si>
  <si>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</si>
  <si>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</si>
  <si>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</si>
  <si>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</si>
  <si>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</si>
  <si>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</si>
  <si>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</si>
  <si>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</si>
  <si>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</si>
  <si>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</si>
  <si>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</si>
  <si>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</si>
  <si>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</si>
  <si>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</si>
  <si>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</si>
  <si>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</si>
  <si>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</si>
  <si>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</si>
  <si>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</si>
  <si>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</si>
  <si>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</si>
  <si>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</si>
  <si>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</si>
  <si>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</si>
  <si>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</si>
  <si>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</si>
  <si>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</si>
  <si>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</si>
  <si>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</si>
  <si>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</si>
  <si>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</si>
  <si>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</si>
  <si>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</si>
  <si>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</si>
  <si>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</si>
  <si>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</si>
  <si>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对阿克陶镇奥达艾日克村87座温室大棚进行维修、提升改造，需采购配备卷帘机、棉被、薄膜、保温层及其他附属设施，计划投资400万元。</t>
  </si>
  <si>
    <t>阿克陶镇</t>
  </si>
  <si>
    <t>艾力亚尔江·艾克白尔</t>
  </si>
  <si>
    <t>通过大棚改造，进一步提升大棚种植条件，增加大棚作物产出，提高产量，大棚通过出租给群众，增加村集体收入。</t>
  </si>
  <si>
    <t>提高大棚作物产量，切实增加群众收入。</t>
  </si>
  <si>
    <t>AKT25-007-3</t>
  </si>
  <si>
    <t>布伦口乡盖孜村大棚保温采购项目</t>
  </si>
  <si>
    <t>布伦口乡盖孜村</t>
  </si>
  <si>
    <t>2025年4月-2025年10月</t>
  </si>
  <si>
    <t>给盖孜村冰山移动灾害受灾户群众在昆仑佳苑的大棚采购安装37个大棚棉被保暖和薄膜用于生产。</t>
  </si>
  <si>
    <t>布伦口乡</t>
  </si>
  <si>
    <t>库尔班艾力·麦麦提艾力</t>
  </si>
  <si>
    <t>促进提升改造本村受灾户群众种植业</t>
  </si>
  <si>
    <t>AKT25-007-5</t>
  </si>
  <si>
    <t>阿克陶县阿克陶镇2025年0.2436万亩改造提升建设项目</t>
  </si>
  <si>
    <t>阿克陶镇喀依恰艾日克村，英其开艾日克村，拱拜提艾日克村</t>
  </si>
  <si>
    <t>2025年3月-2025年9月</t>
  </si>
  <si>
    <t>对阿克陶镇2436亩低质土地进行土地平整、高效节水等配套设施建设。主要建设内容包括2436亩土地平整和2436亩高效节水灌溉工程。1.田块整治工程：土地平整2436亩。2.灌溉与排水工程：滴灌系统首部7套（机井），安装地埋PVC-M主管道6393米，安装地埋PVC-M分管道15290米，安装田间阀门井34座，排水井34座。</t>
  </si>
  <si>
    <t xml:space="preserve">
1.数量指标：田块整治工程：土地平整2436亩。2.灌溉与排水工程：滴灌系统首部7套（机井），安装地埋PVC-M主管道6393米，安装地埋PVC-M分管道15290米，安装田间阀门井34座，排水井34座。2.质量指标：项目验收合格率100%。3.时效指标：项目开工时间2025年3月。4.成本指标：项目亩均投资4800元。5.社会效益指标：受益群众人口数1638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</si>
  <si>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</si>
  <si>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</si>
  <si>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</si>
  <si>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</si>
  <si>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</si>
  <si>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</si>
  <si>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</si>
  <si>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</si>
  <si>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</si>
  <si>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</si>
  <si>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</si>
  <si>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</si>
  <si>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</si>
  <si>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</si>
  <si>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</si>
  <si>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</si>
  <si>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</si>
  <si>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对阿克陶县加马铁热克乡0.55万亩土地开展高效节水等配套设施建设。1.新建滴灌系统首部8套（含沉砂池、管理房），新建沉淀池8座，首部泵房8座，配套首部离心泵8台，安装变压器8套。安装地埋PVC-M管道16条，总长度8286米，分干管80条，总长度29343米，安装田间阀门井93座，排水井107座，出地桩368个。
2.农田输配电工程：新建10KV高压输电线路1000米，380KV低压输电线路1200米。</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</si>
  <si>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</si>
  <si>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</si>
  <si>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</si>
  <si>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</si>
  <si>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AKT25-007-11</t>
  </si>
  <si>
    <t>阿克陶县加马铁热克乡2025年0.23万亩改造提升建设项目</t>
  </si>
  <si>
    <t>加马铁热克乡托尔塔依村</t>
  </si>
  <si>
    <t>1.田块整治工程：土地平整0.23万亩。
2.新建滴灌系统首部3套（含沉砂池、管理房），新建沉淀池3座，首部泵房3座，配套首部离心泵3台，安装变压器3套。安装地埋PVC-M主管道6条，总长度5346米，分干管38条，总长度16673米，阀门井43座，排水井35座，出地桩192个。
3.农田输配电工程：新建10KV高压输电线路400米，380KV低压输电线路200米。</t>
  </si>
  <si>
    <t>本项目为加马铁热克乡改造提升建设项目，实施后项目区面积达到0.23万亩，现状年产值较低。通过建设项目区基础设施，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</si>
  <si>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</si>
  <si>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AKT25-007-13</t>
  </si>
  <si>
    <t>阿克陶县高质量农田气象监测站建设项目</t>
  </si>
  <si>
    <t>阿克陶镇央其买里村、皮拉勒乡墩都热村、加马铁热克乡赛克孜艾日克村、加马铁热克乡农场社区、玉麦镇玉麦村、巴仁乡阔洪其村</t>
  </si>
  <si>
    <t>2025年3月-2025年11月</t>
  </si>
  <si>
    <t>在阿克陶镇央其买里村、皮拉勒乡墩都热村、加马铁热克乡赛克孜艾日克村、加马铁热克乡农场社区、玉麦镇玉麦村、巴仁乡阔洪其村共建设6套高质量农田气象监测站，每套计划投资56.103万元,共投资336.618万元。</t>
  </si>
  <si>
    <t>阿克陶县人工影响天气工作办公室</t>
  </si>
  <si>
    <t>艾买提江·阿不力米提</t>
  </si>
  <si>
    <t>气象局</t>
  </si>
  <si>
    <t>郝海霞</t>
  </si>
  <si>
    <t>高标准农田气象监测站建成后可提供气象要素、土壤水分、实景监测等实时监测数据。</t>
  </si>
  <si>
    <t>为农作物生长发育、田间管理及病虫害防治提供精细化气象保障服务，为应对暴雨、大风、寒潮等重大灾害性天气提供精细化气象预报预警信息。</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</si>
  <si>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</si>
  <si>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</si>
  <si>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</si>
  <si>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</si>
  <si>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</si>
  <si>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</si>
  <si>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</si>
  <si>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</si>
  <si>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</si>
  <si>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</si>
  <si>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</si>
  <si>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养殖业基地</t>
  </si>
  <si>
    <t>AKT25-008-1</t>
  </si>
  <si>
    <t>布伦口乡防疫栏、药浴池建设项目</t>
  </si>
  <si>
    <t>布伦口乡盖孜村、苏巴什村、托喀依村、布伦口村、恰克尔艾格勒村</t>
  </si>
  <si>
    <t>2025年-2026年</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</si>
  <si>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</si>
  <si>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</si>
  <si>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</si>
  <si>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</si>
  <si>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</si>
  <si>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</si>
  <si>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t>
  </si>
  <si>
    <t>恰尔隆镇</t>
  </si>
  <si>
    <t>张宝贵</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</si>
  <si>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</si>
  <si>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</si>
  <si>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AKT25-002-5</t>
  </si>
  <si>
    <t>架子牛采购项目（集中养殖）</t>
  </si>
  <si>
    <t>阿克陶县布伦口乡（盖孜村、托卡依村）；克孜勒陶镇（乌尔都隆窝孜村、喀尔乌勒村、艾杰克村、喀拉塔什其木干村、托云都克村、塔木村、喀普喀村、其木干村、阿尔帕勒克村、塔木柏孜村、江布拉克村、别勒迪尔村、阿克达拉村、阔克图窝孜村、塔木喀拉村）；皮拉勒乡（依克其来村、塔孜勒克村、恰尔巴格村、帕拉其村、阔苏拉村、苏鲁克村、阿克提其村、霍伊拉阿勒迪村、乌尊拉村、喀喇苏村、托格其村、英巴格村、托格拉克村）；塔尔乡（阿勒马勒克村、巴格艾格孜村、巴格村、库祖村、霍西阿巴提村、塔尔阿巴提村、阿克库木村）；阿克陶镇（亚格恰克村、喀依恰艾日克村、巴仁艾日克村、英其开艾日克村、拱拜提艾日克村、央其买里村）；喀热开其克乡（托普热利克村、比纳木村、博斯坦村、阔什都维村）；木吉乡（木吉村、布拉克村、琼让村、昆提别斯村）；巴仁乡（库尔干村、克孜勒吾斯糖村、萨依巴格村、墩巴格村、也勒干村、古勒巴格村、努尔巴克村、克孜勒巴依拉克村、杏花源村）；恰尔隆镇（吉郎德村、托依鲁布隆村、其克尔铁热克村、麻扎窝孜村、巴勒达灵窝孜村、喀依孜村）；加马铁热克乡（阔什铁热克村、托尔塔依村）共68个村。</t>
  </si>
  <si>
    <t>计划采购西门塔尔架子牛6800头，共计10个乡镇68个村。架子牛2岁左右，每头牛300公斤以上，每头1万元，计划投资6800万元。由州外采购，集中饲养资产归农业农村局所有，托管到有养殖优势的企业（合作社、养殖大户）进行集中饲养，按照采购价的4%进行分红，收益用于壮大村集体经济薄弱村。</t>
  </si>
  <si>
    <t>依托畜牧产业发展壮大的优势，计划采购西门塔尔架子牛6800头，托管到有养殖优势的企业（合作社、养殖大户）进行集中饲养，按投资总额的4%进行资产收益固定分红，可增加村集体经济收入；预计可巩固拓展680户产业发展增加经济收入；进一步提升畜牧产业质量，助力脱贫攻坚巩固拓展和乡村振兴的有效衔接。</t>
  </si>
  <si>
    <t>壮大发展畜牧产业，预计可巩固拓展680户产业发展，进一步带动区域整体经济增长；项目收益资金按照再分配管理机制进行二次分配使用，确保受益户有产业，能发展；可开发公益性岗位，为困难群众提供就业岗位，增加经济收入；可对鳏寡孤独、残疾等低收入家庭进行帮扶救助。</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</si>
  <si>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</si>
  <si>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</si>
  <si>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</si>
  <si>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</si>
  <si>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</si>
  <si>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</si>
  <si>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</si>
  <si>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</si>
  <si>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</si>
  <si>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</si>
  <si>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</si>
  <si>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</si>
  <si>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AKT25-011-1</t>
  </si>
  <si>
    <t>克孜勒陶镇乌尔都隆窝孜村旅游设施基础设施建设项目</t>
  </si>
  <si>
    <t>克孜勒陶镇乌尔都隆窝孜村</t>
  </si>
  <si>
    <t>1、对景区内部彩钢棚、泉水渠、池塘等基础设施进行维护;2、建设景区标识牌;3、修建游步道400米，通行道路1200米（宽4米）。</t>
  </si>
  <si>
    <t>克孜勒陶镇</t>
  </si>
  <si>
    <t>阿不来提·塞买尔</t>
  </si>
  <si>
    <t>文旅局</t>
  </si>
  <si>
    <t>冯永强</t>
  </si>
  <si>
    <t>廖为星</t>
  </si>
  <si>
    <t>该项目预计可增加集体收益约10万元，带动3人次就业，带动群众就业增收。</t>
  </si>
  <si>
    <t>可进一步壮大村集体收入，带动群众就业增收。</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</si>
  <si>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</si>
  <si>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</si>
  <si>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</si>
  <si>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</si>
  <si>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塔尔乡</t>
  </si>
  <si>
    <t>买吾甫沙·买尔旦沙</t>
  </si>
  <si>
    <r>
      <rPr>
        <sz val="14"/>
        <rFont val="宋体"/>
        <charset val="134"/>
      </rPr>
      <t>通过该项目带动塔尔乡旅游产业发展，改变现有的过境游，实现目的游，可实现最少5人就业，增加村集体及村民收益</t>
    </r>
    <r>
      <rPr>
        <sz val="14"/>
        <color rgb="FFFF0000"/>
        <rFont val="宋体"/>
        <charset val="134"/>
      </rPr>
      <t>15</t>
    </r>
    <r>
      <rPr>
        <sz val="14"/>
        <rFont val="宋体"/>
        <charset val="134"/>
      </rPr>
      <t>万元左右。</t>
    </r>
  </si>
  <si>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</si>
  <si>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</si>
  <si>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</si>
  <si>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</si>
  <si>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</si>
  <si>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</si>
  <si>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</si>
  <si>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</si>
  <si>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</si>
  <si>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</si>
  <si>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</si>
  <si>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奥依塔克镇</t>
  </si>
  <si>
    <t>杨成伟</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</si>
  <si>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</si>
  <si>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</si>
  <si>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</si>
  <si>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</si>
  <si>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</si>
  <si>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</si>
  <si>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</si>
  <si>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</si>
  <si>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</si>
  <si>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</si>
  <si>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</si>
  <si>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</si>
  <si>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</si>
  <si>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</si>
  <si>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</si>
  <si>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</si>
  <si>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</si>
  <si>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</si>
  <si>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</si>
  <si>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</si>
  <si>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</si>
  <si>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艾尼瓦尔·吾布力</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</si>
  <si>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</si>
  <si>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</si>
  <si>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</si>
  <si>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</si>
  <si>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</si>
  <si>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</si>
  <si>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</si>
  <si>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</si>
  <si>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</si>
  <si>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</si>
  <si>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</si>
  <si>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</si>
  <si>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</si>
  <si>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</si>
  <si>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</si>
  <si>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</si>
  <si>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</si>
  <si>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</si>
  <si>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</si>
  <si>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</si>
  <si>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</si>
  <si>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</si>
  <si>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</si>
  <si>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</si>
  <si>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</si>
  <si>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</si>
  <si>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</si>
  <si>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</si>
  <si>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</si>
  <si>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</si>
  <si>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</si>
  <si>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</si>
  <si>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</si>
  <si>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</si>
  <si>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</si>
  <si>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</si>
  <si>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</si>
  <si>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</si>
  <si>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</si>
  <si>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</si>
  <si>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阿不力米提·买买提</t>
  </si>
  <si>
    <t>进一步提升水资源利用率，完善农业灌溉设施基础设施保障，预计带动就业25人，发放劳务报酬35万元，开展技能培训15人。</t>
  </si>
  <si>
    <t>预计带动就业25人，发放劳务报酬35万元，开展技能培训15人。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</si>
  <si>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</si>
  <si>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</si>
  <si>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</si>
  <si>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</si>
  <si>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进一步提升水资源利用率，完善农业灌溉设施基础设施保障，预计带动就业70人，发放劳务报酬82万元，开展技能培训36人。</t>
  </si>
  <si>
    <t>预计带动就业70人，发放劳务报酬82万元，开展技能培训36人。</t>
  </si>
  <si>
    <t>AKT25-017-11</t>
  </si>
  <si>
    <t>阿克陶县加马铁热克乡阔什铁热克村防渗渠建设2025年中央财政以工代赈项目</t>
  </si>
  <si>
    <t>加马铁热克乡阔什铁热克村</t>
  </si>
  <si>
    <t>新建防渗渠3公里，设计流量0.8m³/s，及附属配套设施。</t>
  </si>
  <si>
    <t>进一步提升水资源利用率，完善农业灌溉设施基础设施保障，预计带动就业70人，发放劳务报酬82万元，开展技能培训36。</t>
  </si>
  <si>
    <t>预计带动就业70人，发放劳务报酬82万元，开展技能培训36。</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</si>
  <si>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</si>
  <si>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</si>
  <si>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</si>
  <si>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</si>
  <si>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</si>
  <si>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</si>
  <si>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</si>
  <si>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</si>
  <si>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</si>
  <si>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2025年4月-2025年11月</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</si>
  <si>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</si>
  <si>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</si>
  <si>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</si>
  <si>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</si>
  <si>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</si>
  <si>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</si>
  <si>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</si>
  <si>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</si>
  <si>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</si>
  <si>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</si>
  <si>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</si>
  <si>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张庆伟</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</si>
  <si>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</si>
  <si>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</si>
  <si>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AKT25-ZD019-3</t>
  </si>
  <si>
    <t>塔尔乡库祖村玉石开发建设项目</t>
  </si>
  <si>
    <t>塔尔乡库祖村</t>
  </si>
  <si>
    <t>结合塔尔乡现有“玉石”资源及玉石小巴扎市场，计划在塔尔乡新建玉石售卖商铺1座（含室内展柜打造等）及附属设施，采购玉石加工设备2套（水切割机、砂轮机、角磨机、数控雕刻机；抛光机、钻孔机、喷砂机、清洗机等），项目建成后产权归村集体所有，采取村集体+个体商户模式进行创收。</t>
  </si>
  <si>
    <t>1.丰富旅游体验：在旅游景区或相关场所引入玉石加工设备，可以为游客提供参观玉石加工过程的机会，让他们更深入地了解玉石文化和工艺，丰富旅游体验。2.增加旅游吸引力：独特的玉石加工展示能够成为旅游目的地的一个特色亮点，吸引更多对玉石感兴趣的游客前来，提升旅游地的吸引力。3.促进旅游消费：游客在观看玉石加工过程后，可能会对玉石制品产生更大的兴趣，从而增加购买玉石产品的意愿，带动旅游消费。</t>
  </si>
  <si>
    <t>结合区域优势积极发展旅游文创产品，库祖村盛产的玉石及独特加工方式能够吸引更多游客，尤其是对玉石文化感兴趣的游客，从而增加景区的游客流量。通过发展乡村旅游业，游客在观看和体验玉石加工过程后，会购买本地的玉石制品、相关纪念品或参加付费的加工体验活动，从而提升旅游经济整体收入。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</si>
  <si>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</si>
  <si>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</si>
  <si>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</si>
  <si>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</si>
  <si>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</si>
  <si>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</si>
  <si>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AKT25-ZD019-5</t>
  </si>
  <si>
    <t>克孜勒陶镇喀拉塔什其木干村糖厂加工设备升级改造项目</t>
  </si>
  <si>
    <t>克孜勒陶镇喀拉塔什其木干村</t>
  </si>
  <si>
    <t>喀拉塔什其木干村对糖厂进行提升改造，共计投入资金102万元，一是加装一台切糖机器设备和一台芝麻糖棍切糖设备，用于提高生产效率，投入资金50万；二是按照食品生产标准对车间进行改造，建设外包装车间，对现有生产车间按照分区规划进行分隔，对内包装车间铺设供排水管道，对熬糖车间进行开沟排水改造。</t>
  </si>
  <si>
    <t>提升食品生产效率，达到食品生产卫生要求，收益5%，收益5.5万元/年，其中50%用于群众分红，20%用于开发公益性岗位，20%用于设备维修维护，10%用于村集体运转。</t>
  </si>
  <si>
    <t>以村股份经济合作社或者企业承包的经营模式，发展产业。不断壮大村集体经济，带动脱贫人口（监测对象）帮扶收益，持续稳定收入，增加产业发展动力。</t>
  </si>
  <si>
    <t>AKT25-ZD019-6</t>
  </si>
  <si>
    <t>木吉乡旅游酒店改造项目</t>
  </si>
  <si>
    <t>木吉乡木吉村、琼让村</t>
  </si>
  <si>
    <t>依托木吉乡丰富的旅游资源，木吉村、琼让村探索抱团发展模式，发展乡村旅游产业，申请资金将闲置小学改造为旅游酒店。主要内容：将木吉乡学校1号教学楼、2号教学楼、学生宿舍、幼儿园、教师宿舍、食堂民宿进行改造，含供排水、供电、供暖及附属配套设施等。</t>
  </si>
  <si>
    <t>木吉乡</t>
  </si>
  <si>
    <t>赵振龙</t>
  </si>
  <si>
    <t xml:space="preserve">项目实施后壮大木吉村、琼让村村集体经济，计划用工不少于5人，同时将该项目每年不低于3.5％的收益，用于壮大村集体经济，招收公益性岗位、救助突发严重困难户和一般户抵御风险、合作社成员分配资金以及村基础设施维修等 </t>
  </si>
  <si>
    <t>通过“村党组织+合作社+国企”的发展模式，发展旅游业。不断壮大村集体经济，带动脱贫人口（监测对象）帮扶收益，持续稳定收入，增加产业发展动力。项目实施有效的促进阿克陶县旅游业的发展。</t>
  </si>
  <si>
    <t>AKT25-ZD019-8</t>
  </si>
  <si>
    <t>阿克陶镇拱拜提艾日克村吨包袋厂改造及设备采购项目</t>
  </si>
  <si>
    <t>阿克陶镇拱拜提艾日克村</t>
  </si>
  <si>
    <t>吨包袋加工厂建设项目，购买60台缝纫机及配备设备；购买编织袋切缝套一体机。由拱拜提艾日克村股份制有限合作社主导经营，将现有闲置房屋改建为厂房，带动本村60人就业，每年为村集体经济增加15万元。</t>
  </si>
  <si>
    <t>项目实施后，进一步拓宽本村产业发展，通过发展带动本村村民就近就业，增加村民收入，同时盘活村级资产，提高村集体经济发展。</t>
  </si>
  <si>
    <t>由村股份制合作社主导经营，发展加工产业。不断壮大村集体经济，带动脱贫人口（监测对象）帮扶收益，持续稳定收入，增加产业发展动力。项目实施有效的促进阿克陶县产业发展。</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</si>
  <si>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</si>
  <si>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</si>
  <si>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</si>
  <si>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</si>
  <si>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</si>
  <si>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</si>
  <si>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</si>
  <si>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</si>
  <si>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</si>
  <si>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</si>
  <si>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2025年阿克陶县托尔塔依农牧业投资有限公司机械采购项目</t>
  </si>
  <si>
    <t>加马铁热克乡托尔社区</t>
  </si>
  <si>
    <t>引进2104拖拉机（大后桥）两台
整机型式 / 轮式 
整机机架型式 / 半架 
整机驱动型式 / 四驱 
整机用途 / 一般用途 
整机外廓尺寸(长×宽×高及部位) mm 5500×2860×3400（至空滤顶端） 
轴距或履带接地长 mm 2928 
常用轮距(前轮/后轮)或轨距 mm 1900/1840 
轮距(前轮/后轮)或轨距 mm 1800、1900、1924、2024、2120、2244/1780～2700 
最小离地间隙及部位 mm 530（牵引架底部） 
离合器壳体前端面至后驱动轴轴心线的水平距离 mm 1532 
变速箱齿轮副轴孔中心距 mm 158 
全履带拖拉机驱动轮轴心线至导向轮轴心线的水平距离 mm / 
最小使用质量 kg 8250 (单轮）、9200（双轮）
最小使用比质量 kg/kW 53.23 
挡位数（前进/倒退） / 24/8 
主变速挡位数 / 4 
副变速挡位数 / (3+1)×2 
最高设计理论速度 km/h 39.00 
发动机与主离合器联接方式 / 直联 
发动机结构型式 / 立式、直列、四冲程 
柴油机一拖（洛阳）柴油机
发动机气缸数 / 6 
后尾气处理系统：DOC+DPF（既不烧尿素液）
发动机标定功率 kW 155 
动力输出轴标准转速 r/min 540/1000 
进口力士乐电控提升
加电控液压（单宽轮胎）</t>
  </si>
  <si>
    <t>阿克陶县农业技术推广中心</t>
  </si>
  <si>
    <t>梁亚斌</t>
  </si>
  <si>
    <t xml:space="preserve">1.数量指标：购买两台大马力拖拉机。2.质量指标：项目验收合格率100%。3.时效指标：项目开工时间2025年3月。4.成本指标：项目每台均投资45万元。5.社会效益指标：受益群众50人。6.生态效益指标：耕地质量（比上年提高）。7.可持续性影响指标：保障受益户种植收入（长期）。8.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</si>
  <si>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</si>
  <si>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</si>
  <si>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</si>
  <si>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</si>
  <si>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</si>
  <si>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</si>
  <si>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</si>
  <si>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</si>
  <si>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</si>
  <si>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</si>
  <si>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</si>
  <si>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</si>
  <si>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</si>
  <si>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</si>
  <si>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</si>
  <si>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</si>
  <si>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</si>
  <si>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</si>
  <si>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</si>
  <si>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</si>
  <si>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</si>
  <si>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</si>
  <si>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</si>
  <si>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</si>
  <si>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</si>
  <si>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</si>
  <si>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</si>
  <si>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</si>
  <si>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</si>
  <si>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</si>
  <si>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</si>
  <si>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</si>
  <si>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</si>
  <si>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</si>
  <si>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</si>
  <si>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</si>
  <si>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</si>
  <si>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</si>
  <si>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1、巴仁乡聘用220名易返贫脱贫监测户和易致贫边缘户，2024年计划投资264万；
2、皮拉勒乡聘用300名易返贫脱贫监测户和易致贫边缘户，2024年计划投资360万；
3、玉麦镇聘用200名易返贫脱贫监测户和易致贫边缘户，2024年计划投资240万；
4、阿克陶镇聘用91名易返贫脱贫监测户和易致贫边缘户，2024年计划投资109.2万；
5、奥依塔克镇聘用30名易返贫脱贫监测户和易致贫边缘户，2024年计划投资36万；
6、布伦口乡聘用15名易返贫脱贫监测户和易致贫边缘户，2024年计划投资18万；
7、加马铁热克乡聘用20名易返贫脱贫监测户和易致贫边缘户，2024年计划投资24万；
8、喀热开其克乡聘用10名易返贫脱贫监测户和易致贫边缘户2024年计划投资12万；
9、木吉乡聘用10名易返贫脱贫监测户和易致贫边缘户，2024年计划投资12万；
10、恰尔隆镇聘用50名易返贫脱贫监测户和易致贫边缘户，2024年计划投资60万；
11、塔尔乡聘用10名易返贫脱贫监测户和易致贫边缘户，2024年计划投资12万；
12、克孜勒陶镇聘用44名易返贫脱贫监测户和易致贫边缘户,2024年计划投入52.8万元</t>
  </si>
  <si>
    <t>交通运输局</t>
  </si>
  <si>
    <t>孔卫钢</t>
  </si>
  <si>
    <t>夏尔西白克·阿克木</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</si>
  <si>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</si>
  <si>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</si>
  <si>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</si>
  <si>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</si>
  <si>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</si>
  <si>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</si>
  <si>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</si>
  <si>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</si>
  <si>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</si>
  <si>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</si>
  <si>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进一步提升农村公共基础设施保障水平，预计带动就业40人，发放劳务报酬80万元，开展技能培训20人。</t>
  </si>
  <si>
    <t>预计带动就业40人，发放劳务报酬80万元，开展技能培训20人。</t>
  </si>
  <si>
    <t>AKT25-041-2</t>
  </si>
  <si>
    <t>阿克陶县塔尔乡巴格村、库祖村道路提升改造2025年中央财政以工代赈项目</t>
  </si>
  <si>
    <t>塔尔乡巴格村、库祖村</t>
  </si>
  <si>
    <t>AKT25-041-4</t>
  </si>
  <si>
    <t>阿克陶镇诺库其艾日克村村级道路建设项目</t>
  </si>
  <si>
    <t>阿克陶镇诺库其艾日克村</t>
  </si>
  <si>
    <t>2025年4月-2025年12月</t>
  </si>
  <si>
    <t>新建硬化道路（沥青路面）2.114km，路基路面宽8.5/8.0m,技术标准为三级公路，设计速度40kn/h，含路基、路面、桥涵及其他附属设施。</t>
  </si>
  <si>
    <t>完成2.114公里道路建设任务，完善了阿克陶县南侧农业产业园、畜牧产业园至县城环城南路区域路网，进一步缓解重载车辆对县城交通的影响，改善通行条件同时降低行车安全隐患。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</si>
  <si>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</si>
  <si>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</si>
  <si>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</si>
  <si>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新/改建</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</si>
  <si>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</si>
  <si>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</si>
  <si>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</si>
  <si>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产业路、资源路、旅游路建设</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</si>
  <si>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</si>
  <si>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</si>
  <si>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</si>
  <si>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</si>
  <si>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</si>
  <si>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</si>
  <si>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</si>
  <si>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</si>
  <si>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</si>
  <si>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</si>
  <si>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</si>
  <si>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</si>
  <si>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</si>
  <si>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</si>
  <si>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维修</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</si>
  <si>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</si>
  <si>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</si>
  <si>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</si>
  <si>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</si>
  <si>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</si>
  <si>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</si>
  <si>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</si>
  <si>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</si>
  <si>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</si>
  <si>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</si>
  <si>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</si>
  <si>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</si>
  <si>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</si>
  <si>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农村垃圾治理</t>
  </si>
  <si>
    <t>村容村貌提升</t>
  </si>
  <si>
    <t>AKT25-052-1</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</si>
  <si>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</si>
  <si>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</si>
  <si>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</si>
  <si>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进一步提升农村公共基础设施保障水平，预计带动就业70人，发放劳务报酬82万元，开展技能培训36人。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</si>
  <si>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</si>
  <si>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</si>
  <si>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</si>
  <si>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</si>
  <si>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</si>
  <si>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</si>
  <si>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</si>
  <si>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</si>
  <si>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</si>
  <si>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</si>
  <si>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</si>
  <si>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加马铁热克乡赛克孜艾日克村2025年乡村振兴示范村打造项目</t>
  </si>
  <si>
    <t>2025年3月-10月</t>
  </si>
  <si>
    <t>对赛克孜艾日克村主干道提升改造13公里，沿路两侧道路进行拓宽、安装路沿石、入户道路硬化、人居环境整治以及其他配套附属设施建设；新建污水管网17公里及配套附属设施，安装格栅式化粪池；完善农田水渠、滴灌、水肥一体化等建设。</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</si>
  <si>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</si>
  <si>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</si>
  <si>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</si>
  <si>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</si>
  <si>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</si>
  <si>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</si>
  <si>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</si>
  <si>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</si>
  <si>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</si>
  <si>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</si>
  <si>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</si>
  <si>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1、奥依塔克镇游客服务中心旁硬化道路（两公里）；打造星空房营地35亩，房车营地一处；配套停车场等设施。2.冰川大门(红山口)：打造商铺经营区，配套房车营地、停车场等设施。小计2040万元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</si>
  <si>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</si>
  <si>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</si>
  <si>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AKT25-SFC001-4</t>
  </si>
  <si>
    <t>克孜勒陶镇汗铁热克村示范村打造项目</t>
  </si>
  <si>
    <t>克孜勒陶镇汗铁热克村（丝路佳苑)</t>
  </si>
  <si>
    <t>1.对丝路佳苑C区基础设施进行改造提升。修建混合管沟（涂防腐材料）约3000米、安装暖气管网约6000米、给水管网约3000米设施建设、排水管网约3000米、电网约3000米及附属配套设施、污水提升泵站、增加供热机组等设施建设；2.对社区内围墙、大门和74栋居民楼外墙进行维护修缮；3.对丝路佳苑社区正门口左侧体育场配套附属设施进行完善；4.对丝路佳苑夜市一条街进行改造提升；5.在丝路佳苑原汗铁热克村鹅厂位置打造集采摘、垂钓、露营、餐饮为一体的休闲农业游乐园；6.对党支部领办阿克陶鑫峰农业开发合作社进行改造提升。（一是对院子地面进行硬化。二是对现有的遮阳棚改造扩建。三是对青储池进行改造提升，现有青储池较低，需要升高。四是新采购过磅机1台、青储草料打包机1台）；7.在加马铁热克乡至丝路佳苑产业路沿线完善基础设施配套设施。</t>
  </si>
  <si>
    <t>汗铁热克村社会治理现代化水平全面提升，农业基础设施现代化迈上新台阶，农村生活设施便利化基本实现，城乡基本公共服务均等化水平显著提高，</t>
  </si>
  <si>
    <t xml:space="preserve">通过完善村庄基础设施，提升人居环境质量，打造和美乡村，促进乡村振兴；在项目建设过程中增加就地就近就业带动群众务工增收，进一步提升居民生活幸福指数，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</si>
  <si>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</si>
  <si>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</si>
  <si>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</si>
  <si>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</si>
  <si>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</si>
  <si>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</si>
  <si>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</si>
  <si>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</si>
  <si>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</si>
  <si>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</si>
  <si>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</si>
  <si>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</si>
  <si>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</si>
  <si>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</si>
  <si>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</si>
  <si>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</si>
  <si>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</si>
  <si>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</si>
  <si>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</si>
  <si>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</si>
  <si>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</si>
  <si>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</si>
  <si>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</si>
  <si>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奥依塔克镇奥依塔克村4小队农村供水工程</t>
  </si>
  <si>
    <t>水源改造1处，水厂1座，安装化验设备1套，安装消毒设备1套，安装水质在线检测设备1套，自动化监控系统1处，安装出水厂计量装置</t>
  </si>
  <si>
    <t>解决农村饮水水质安全问题，改善生活条件，保障饮水安全，增加收入。</t>
  </si>
  <si>
    <t>帮助农村地方发展，减少农村人口的负担。</t>
  </si>
  <si>
    <t>AKT25-67-5</t>
  </si>
  <si>
    <t>布伦口乡托喀依村2小队第2居民点供水提升改造工程</t>
  </si>
  <si>
    <t>布伦口乡喀依村</t>
  </si>
  <si>
    <t>供水管道10公里，减压池5座、管道附属设施</t>
  </si>
  <si>
    <t>项目管理费</t>
  </si>
  <si>
    <t>其他</t>
  </si>
  <si>
    <t>少数民族特色村寨建设项目</t>
  </si>
  <si>
    <t>困难群众饮用低氟茶</t>
  </si>
  <si>
    <t>AKT25-070</t>
  </si>
  <si>
    <t>阿克陶县2025年低氟砖茶采购项目</t>
  </si>
  <si>
    <t>2025年1月-2025年7月</t>
  </si>
  <si>
    <t>计划为全县三类户7880户32131人购买低氟砖茶，按照每户2公斤，每公斤30元，共投入资金47.28万元。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</si>
  <si>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</si>
  <si>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</si>
  <si>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</si>
  <si>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克州阿克陶县2025年巩固拓展脱贫攻坚成果同乡村振兴项目计划库分类统计表</t>
  </si>
  <si>
    <t>项目类别</t>
  </si>
  <si>
    <t>建设规模</t>
  </si>
  <si>
    <t>资金规模</t>
  </si>
  <si>
    <t>单位</t>
  </si>
  <si>
    <t>规模</t>
  </si>
  <si>
    <t>万元</t>
  </si>
  <si>
    <t>占报备批次资金比例（%）</t>
  </si>
  <si>
    <t>项</t>
  </si>
  <si>
    <t>亩</t>
  </si>
  <si>
    <t>亩/座</t>
  </si>
  <si>
    <t>米/座/头</t>
  </si>
  <si>
    <t>个</t>
  </si>
  <si>
    <t>座</t>
  </si>
  <si>
    <t>公里</t>
  </si>
  <si>
    <t>套</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</si>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</sst>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9">
    <numFmt numFmtId="41" formatCode="_ * #,##0_ ;_ * \-#,##0_ ;_ * &quot;-&quot;_ ;_ @_ "/>
    <numFmt numFmtId="43" formatCode="_ * #,##0.00_ ;_ * \-#,##0.00_ ;_ * &quot;-&quot;??_ ;_ @_ "/>
    <numFmt numFmtId="44" formatCode="_ &quot;￥&quot;* #,##0.00_ ;_ &quot;￥&quot;* \-#,##0.00_ ;_ &quot;￥&quot;* &quot;-&quot;??_ ;_ @_ "/>
    <numFmt numFmtId="176" formatCode="0;[Red]0"/>
    <numFmt numFmtId="42" formatCode="_ &quot;￥&quot;* #,##0_ ;_ &quot;￥&quot;* \-#,##0_ ;_ &quot;￥&quot;* &quot;-&quot;_ ;_ @_ "/>
    <numFmt numFmtId="177" formatCode="0.00_ "/>
    <numFmt numFmtId="178" formatCode="0.00;[Red]0.00"/>
    <numFmt numFmtId="179" formatCode="0.0%"/>
    <numFmt numFmtId="180" formatCode="yyyy/m/d;@"/>
  </numFmts>
  <fonts count="54">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b/>
      <sz val="12"/>
      <name val="方正小标宋简体"/>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1"/>
      <name val="宋体"/>
      <charset val="134"/>
    </font>
    <font>
      <b/>
      <sz val="14"/>
      <name val="宋体"/>
      <charset val="134"/>
    </font>
    <font>
      <b/>
      <sz val="16"/>
      <name val="宋体"/>
      <charset val="134"/>
      <scheme val="minor"/>
    </font>
    <font>
      <sz val="12"/>
      <name val="Times New Roman"/>
      <charset val="134"/>
    </font>
    <font>
      <b/>
      <sz val="12"/>
      <name val="宋体"/>
      <charset val="134"/>
    </font>
    <font>
      <sz val="14"/>
      <name val="仿宋_GB2312"/>
      <charset val="134"/>
    </font>
    <font>
      <sz val="12"/>
      <name val="宋体"/>
      <charset val="134"/>
    </font>
    <font>
      <b/>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b/>
      <vertAlign val="subscript"/>
      <sz val="20"/>
      <name val="宋体"/>
      <charset val="134"/>
    </font>
    <font>
      <sz val="14"/>
      <color rgb="FFFF0000"/>
      <name val="宋体"/>
      <charset val="134"/>
    </font>
  </fonts>
  <fills count="36">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7" fillId="8" borderId="0" applyNumberFormat="0" applyBorder="0" applyAlignment="0" applyProtection="0">
      <alignment vertical="center"/>
    </xf>
    <xf numFmtId="0" fontId="38"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5" borderId="0" applyNumberFormat="0" applyBorder="0" applyAlignment="0" applyProtection="0">
      <alignment vertical="center"/>
    </xf>
    <xf numFmtId="0" fontId="39" fillId="10" borderId="0" applyNumberFormat="0" applyBorder="0" applyAlignment="0" applyProtection="0">
      <alignment vertical="center"/>
    </xf>
    <xf numFmtId="43" fontId="0" fillId="0" borderId="0" applyFont="0" applyFill="0" applyBorder="0" applyAlignment="0" applyProtection="0">
      <alignment vertical="center"/>
    </xf>
    <xf numFmtId="0" fontId="34" fillId="1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7" borderId="12" applyNumberFormat="0" applyFont="0" applyAlignment="0" applyProtection="0">
      <alignment vertical="center"/>
    </xf>
    <xf numFmtId="0" fontId="34" fillId="22" borderId="0" applyNumberFormat="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14" applyNumberFormat="0" applyFill="0" applyAlignment="0" applyProtection="0">
      <alignment vertical="center"/>
    </xf>
    <xf numFmtId="0" fontId="50" fillId="0" borderId="14" applyNumberFormat="0" applyFill="0" applyAlignment="0" applyProtection="0">
      <alignment vertical="center"/>
    </xf>
    <xf numFmtId="0" fontId="34" fillId="26" borderId="0" applyNumberFormat="0" applyBorder="0" applyAlignment="0" applyProtection="0">
      <alignment vertical="center"/>
    </xf>
    <xf numFmtId="0" fontId="36" fillId="0" borderId="9" applyNumberFormat="0" applyFill="0" applyAlignment="0" applyProtection="0">
      <alignment vertical="center"/>
    </xf>
    <xf numFmtId="0" fontId="34" fillId="21" borderId="0" applyNumberFormat="0" applyBorder="0" applyAlignment="0" applyProtection="0">
      <alignment vertical="center"/>
    </xf>
    <xf numFmtId="0" fontId="49" fillId="31" borderId="15" applyNumberFormat="0" applyAlignment="0" applyProtection="0">
      <alignment vertical="center"/>
    </xf>
    <xf numFmtId="0" fontId="51" fillId="31" borderId="10" applyNumberFormat="0" applyAlignment="0" applyProtection="0">
      <alignment vertical="center"/>
    </xf>
    <xf numFmtId="0" fontId="44" fillId="25" borderId="13" applyNumberFormat="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40" fillId="0" borderId="11" applyNumberFormat="0" applyFill="0" applyAlignment="0" applyProtection="0">
      <alignment vertical="center"/>
    </xf>
    <xf numFmtId="0" fontId="33" fillId="0" borderId="8" applyNumberFormat="0" applyFill="0" applyAlignment="0" applyProtection="0">
      <alignment vertical="center"/>
    </xf>
    <xf numFmtId="0" fontId="48" fillId="30" borderId="0" applyNumberFormat="0" applyBorder="0" applyAlignment="0" applyProtection="0">
      <alignment vertical="center"/>
    </xf>
    <xf numFmtId="0" fontId="35" fillId="7" borderId="0" applyNumberFormat="0" applyBorder="0" applyAlignment="0" applyProtection="0">
      <alignment vertical="center"/>
    </xf>
    <xf numFmtId="0" fontId="37" fillId="34" borderId="0" applyNumberFormat="0" applyBorder="0" applyAlignment="0" applyProtection="0">
      <alignment vertical="center"/>
    </xf>
    <xf numFmtId="0" fontId="34" fillId="29" borderId="0" applyNumberFormat="0" applyBorder="0" applyAlignment="0" applyProtection="0">
      <alignment vertical="center"/>
    </xf>
    <xf numFmtId="0" fontId="37" fillId="14" borderId="0" applyNumberFormat="0" applyBorder="0" applyAlignment="0" applyProtection="0">
      <alignment vertical="center"/>
    </xf>
    <xf numFmtId="0" fontId="37" fillId="13" borderId="0" applyNumberFormat="0" applyBorder="0" applyAlignment="0" applyProtection="0">
      <alignment vertical="center"/>
    </xf>
    <xf numFmtId="0" fontId="37" fillId="28" borderId="0" applyNumberFormat="0" applyBorder="0" applyAlignment="0" applyProtection="0">
      <alignment vertical="center"/>
    </xf>
    <xf numFmtId="0" fontId="37" fillId="24" borderId="0" applyNumberFormat="0" applyBorder="0" applyAlignment="0" applyProtection="0">
      <alignment vertical="center"/>
    </xf>
    <xf numFmtId="0" fontId="34" fillId="12" borderId="0" applyNumberFormat="0" applyBorder="0" applyAlignment="0" applyProtection="0">
      <alignment vertical="center"/>
    </xf>
    <xf numFmtId="0" fontId="0" fillId="0" borderId="0">
      <alignment vertical="center"/>
    </xf>
    <xf numFmtId="0" fontId="34" fillId="18" borderId="0" applyNumberFormat="0" applyBorder="0" applyAlignment="0" applyProtection="0">
      <alignment vertical="center"/>
    </xf>
    <xf numFmtId="0" fontId="37" fillId="27" borderId="0" applyNumberFormat="0" applyBorder="0" applyAlignment="0" applyProtection="0">
      <alignment vertical="center"/>
    </xf>
    <xf numFmtId="0" fontId="37" fillId="32" borderId="0" applyNumberFormat="0" applyBorder="0" applyAlignment="0" applyProtection="0">
      <alignment vertical="center"/>
    </xf>
    <xf numFmtId="0" fontId="34" fillId="23" borderId="0" applyNumberFormat="0" applyBorder="0" applyAlignment="0" applyProtection="0">
      <alignment vertical="center"/>
    </xf>
    <xf numFmtId="0" fontId="37" fillId="11" borderId="0" applyNumberFormat="0" applyBorder="0" applyAlignment="0" applyProtection="0">
      <alignment vertical="center"/>
    </xf>
    <xf numFmtId="0" fontId="34" fillId="35" borderId="0" applyNumberFormat="0" applyBorder="0" applyAlignment="0" applyProtection="0">
      <alignment vertical="center"/>
    </xf>
    <xf numFmtId="0" fontId="34" fillId="6" borderId="0" applyNumberFormat="0" applyBorder="0" applyAlignment="0" applyProtection="0">
      <alignment vertical="center"/>
    </xf>
    <xf numFmtId="0" fontId="37" fillId="33" borderId="0" applyNumberFormat="0" applyBorder="0" applyAlignment="0" applyProtection="0">
      <alignment vertical="center"/>
    </xf>
    <xf numFmtId="0" fontId="34" fillId="3" borderId="0" applyNumberFormat="0" applyBorder="0" applyAlignment="0" applyProtection="0">
      <alignment vertical="center"/>
    </xf>
    <xf numFmtId="0" fontId="32" fillId="0" borderId="0"/>
    <xf numFmtId="0" fontId="3" fillId="0" borderId="0">
      <alignment vertical="center"/>
    </xf>
  </cellStyleXfs>
  <cellXfs count="189">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8"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176" fontId="9" fillId="0" borderId="4" xfId="0" applyNumberFormat="1" applyFont="1" applyFill="1" applyBorder="1" applyAlignment="1" applyProtection="1">
      <alignment horizontal="center" vertical="center"/>
    </xf>
    <xf numFmtId="9" fontId="11" fillId="0" borderId="4" xfId="11"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179" fontId="12" fillId="0" borderId="1" xfId="11" applyNumberFormat="1" applyFont="1" applyFill="1" applyBorder="1" applyAlignment="1">
      <alignment horizontal="center" vertical="center"/>
    </xf>
    <xf numFmtId="9" fontId="12" fillId="0" borderId="1" xfId="11" applyFont="1" applyFill="1" applyBorder="1" applyAlignment="1">
      <alignment horizontal="center" vertical="center"/>
    </xf>
    <xf numFmtId="0" fontId="13" fillId="0" borderId="1" xfId="0" applyFont="1" applyFill="1" applyBorder="1" applyAlignment="1">
      <alignment vertical="center" wrapText="1"/>
    </xf>
    <xf numFmtId="10" fontId="12" fillId="0" borderId="1" xfId="11" applyNumberFormat="1" applyFont="1" applyFill="1" applyBorder="1" applyAlignment="1">
      <alignment horizontal="center" vertical="center"/>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5" borderId="0" xfId="0" applyFont="1" applyFill="1">
      <alignment vertical="center"/>
    </xf>
    <xf numFmtId="0" fontId="17" fillId="0" borderId="0" xfId="0" applyFont="1" applyFill="1">
      <alignment vertical="center"/>
    </xf>
    <xf numFmtId="0" fontId="18" fillId="0" borderId="0" xfId="0" applyFont="1" applyFill="1" applyAlignment="1">
      <alignment vertical="center" wrapText="1"/>
    </xf>
    <xf numFmtId="0" fontId="17" fillId="0" borderId="0" xfId="0" applyFont="1" applyFill="1" applyAlignment="1">
      <alignment vertical="center" wrapText="1"/>
    </xf>
    <xf numFmtId="0" fontId="19" fillId="0" borderId="0" xfId="0" applyFont="1" applyFill="1" applyAlignment="1">
      <alignment vertical="center"/>
    </xf>
    <xf numFmtId="0" fontId="17" fillId="5" borderId="0" xfId="0" applyFont="1" applyFill="1" applyAlignment="1">
      <alignment vertical="center" wrapText="1"/>
    </xf>
    <xf numFmtId="0" fontId="20" fillId="0" borderId="0" xfId="0" applyFont="1" applyFill="1" applyAlignment="1">
      <alignment horizontal="center" vertical="center"/>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xf>
    <xf numFmtId="0" fontId="20"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lignment vertical="center"/>
    </xf>
    <xf numFmtId="0" fontId="22" fillId="0" borderId="0" xfId="0" applyFont="1" applyFill="1" applyAlignment="1">
      <alignment horizontal="left" vertical="center"/>
    </xf>
    <xf numFmtId="0" fontId="20" fillId="0" borderId="0" xfId="0" applyFont="1" applyFill="1" applyAlignment="1">
      <alignment vertical="center" wrapText="1"/>
    </xf>
    <xf numFmtId="0" fontId="23" fillId="0" borderId="0" xfId="0" applyFont="1" applyFill="1" applyAlignment="1">
      <alignment horizontal="left" vertical="center" wrapText="1"/>
    </xf>
    <xf numFmtId="0" fontId="23" fillId="0" borderId="0" xfId="0" applyNumberFormat="1" applyFont="1" applyFill="1" applyAlignment="1">
      <alignment horizontal="left" vertical="center" wrapText="1"/>
    </xf>
    <xf numFmtId="9" fontId="14" fillId="0" borderId="0" xfId="11" applyFont="1" applyFill="1" applyAlignment="1">
      <alignment horizontal="left" vertical="center" wrapText="1"/>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5" borderId="1" xfId="0" applyNumberFormat="1" applyFont="1" applyFill="1" applyBorder="1" applyAlignment="1" applyProtection="1">
      <alignment horizontal="center" vertical="center"/>
    </xf>
    <xf numFmtId="0" fontId="17" fillId="5" borderId="1" xfId="0" applyNumberFormat="1" applyFont="1" applyFill="1" applyBorder="1" applyAlignment="1" applyProtection="1">
      <alignment horizontal="left" vertical="center" wrapText="1"/>
    </xf>
    <xf numFmtId="0" fontId="17" fillId="5" borderId="1" xfId="0" applyNumberFormat="1" applyFont="1" applyFill="1" applyBorder="1" applyAlignment="1" applyProtection="1">
      <alignment horizontal="justify"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left"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justify" vertical="center" wrapText="1"/>
    </xf>
    <xf numFmtId="0" fontId="18"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justify" vertical="center" wrapText="1"/>
    </xf>
    <xf numFmtId="0" fontId="23" fillId="0" borderId="1" xfId="0" applyNumberFormat="1" applyFont="1" applyFill="1" applyBorder="1" applyAlignment="1" applyProtection="1">
      <alignment horizontal="left" vertical="center" wrapText="1"/>
    </xf>
    <xf numFmtId="0" fontId="26" fillId="0" borderId="1"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left" vertical="center" wrapText="1"/>
    </xf>
    <xf numFmtId="0" fontId="17" fillId="5" borderId="1" xfId="0" applyNumberFormat="1" applyFont="1" applyFill="1" applyBorder="1" applyAlignment="1" applyProtection="1">
      <alignment horizontal="center" vertical="center" wrapText="1"/>
    </xf>
    <xf numFmtId="0" fontId="17" fillId="5" borderId="2" xfId="0" applyNumberFormat="1" applyFont="1" applyFill="1" applyBorder="1" applyAlignment="1" applyProtection="1">
      <alignment horizontal="left" vertical="center" wrapText="1"/>
    </xf>
    <xf numFmtId="0" fontId="17" fillId="5" borderId="5"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23" fillId="0" borderId="0" xfId="0" applyFont="1" applyFill="1" applyAlignment="1">
      <alignment horizontal="center" vertical="center" wrapText="1"/>
    </xf>
    <xf numFmtId="0" fontId="14"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17" fillId="5"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7" fillId="0" borderId="3" xfId="0" applyNumberFormat="1" applyFont="1" applyFill="1" applyBorder="1" applyAlignment="1" applyProtection="1">
      <alignment horizontal="left" vertical="center" wrapText="1"/>
    </xf>
    <xf numFmtId="0" fontId="17" fillId="5" borderId="3" xfId="0" applyNumberFormat="1" applyFont="1" applyFill="1" applyBorder="1" applyAlignment="1" applyProtection="1">
      <alignment horizontal="center" vertical="center" wrapText="1"/>
    </xf>
    <xf numFmtId="0" fontId="17" fillId="5" borderId="1" xfId="0" applyFont="1" applyFill="1" applyBorder="1" applyAlignment="1">
      <alignment horizontal="center" vertical="center" wrapText="1"/>
    </xf>
    <xf numFmtId="0" fontId="17" fillId="5" borderId="1"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Fill="1" applyBorder="1" applyAlignment="1">
      <alignment vertical="center" wrapText="1"/>
    </xf>
    <xf numFmtId="0" fontId="29" fillId="0" borderId="0" xfId="0" applyFont="1" applyFill="1" applyAlignment="1">
      <alignment horizontal="left" vertical="center" wrapText="1"/>
    </xf>
    <xf numFmtId="0" fontId="30"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80" fontId="18"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180" fontId="19" fillId="0" borderId="1" xfId="0" applyNumberFormat="1" applyFont="1" applyFill="1" applyBorder="1" applyAlignment="1">
      <alignment vertical="center" wrapText="1" shrinkToFit="1"/>
    </xf>
    <xf numFmtId="0" fontId="19" fillId="0" borderId="1" xfId="0" applyFont="1" applyFill="1" applyBorder="1" applyAlignment="1">
      <alignment vertical="center" wrapText="1" shrinkToFit="1"/>
    </xf>
    <xf numFmtId="0" fontId="22" fillId="0" borderId="1" xfId="0" applyFont="1" applyFill="1" applyBorder="1" applyAlignment="1">
      <alignment horizontal="left" vertical="center" wrapText="1"/>
    </xf>
    <xf numFmtId="0" fontId="19" fillId="0" borderId="1" xfId="0" applyFont="1" applyFill="1" applyBorder="1" applyAlignment="1">
      <alignment horizontal="center" vertical="center" wrapText="1" shrinkToFit="1"/>
    </xf>
    <xf numFmtId="0" fontId="3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7" fillId="5"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 xfId="0" applyNumberFormat="1" applyFont="1" applyFill="1" applyBorder="1" applyAlignment="1" applyProtection="1">
      <alignment vertical="center" wrapText="1"/>
    </xf>
    <xf numFmtId="0" fontId="18" fillId="0" borderId="3" xfId="0" applyNumberFormat="1"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32" fillId="0" borderId="1"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67"/>
  <sheetViews>
    <sheetView tabSelected="1" view="pageBreakPreview" zoomScale="40" zoomScaleNormal="100" workbookViewId="0">
      <pane xSplit="9" ySplit="5" topLeftCell="V6" activePane="bottomRight" state="frozen"/>
      <selection/>
      <selection pane="topRight"/>
      <selection pane="bottomLeft"/>
      <selection pane="bottomRight" activeCell="AB74" sqref="AB74:AB125"/>
    </sheetView>
  </sheetViews>
  <sheetFormatPr defaultColWidth="8.87387387387387" defaultRowHeight="18.4"/>
  <cols>
    <col min="1" max="1" width="8.23423423423423" style="107" customWidth="1"/>
    <col min="2" max="2" width="17" style="108" customWidth="1"/>
    <col min="3" max="3" width="7.72072072072072" style="109" customWidth="1"/>
    <col min="4" max="4" width="38.1261261261261" style="110" customWidth="1"/>
    <col min="5" max="5" width="13.4144144144144" style="108" customWidth="1"/>
    <col min="6" max="6" width="21.8738738738739" style="108" customWidth="1"/>
    <col min="7" max="7" width="12.2522522522523" style="110" customWidth="1"/>
    <col min="8" max="8" width="36.2522522522523" style="108" customWidth="1"/>
    <col min="9" max="9" width="16.3693693693694" style="108" customWidth="1"/>
    <col min="10" max="10" width="83.3873873873874" style="111" customWidth="1"/>
    <col min="11" max="11" width="12.045045045045" style="107" customWidth="1"/>
    <col min="12" max="12" width="8.74774774774775" style="107" customWidth="1"/>
    <col min="13" max="13" width="11.5045045045045" style="107" customWidth="1"/>
    <col min="14" max="14" width="13.5135135135135" style="107" customWidth="1"/>
    <col min="15" max="15" width="16.6666666666667" style="107" customWidth="1"/>
    <col min="16" max="16" width="12.5045045045045" style="107" customWidth="1"/>
    <col min="17" max="19" width="16.2162162162162" style="107" customWidth="1"/>
    <col min="20" max="20" width="22" style="107" customWidth="1"/>
    <col min="21" max="22" width="12.5045045045045" style="107" customWidth="1"/>
    <col min="23" max="25" width="10.5045045045045" style="107" customWidth="1"/>
    <col min="26" max="26" width="17.3693693693694" style="107" customWidth="1"/>
    <col min="27" max="27" width="11.5765765765766" style="107" customWidth="1"/>
    <col min="28" max="28" width="13.3063063063063" style="112" customWidth="1"/>
    <col min="29" max="29" width="13.4234234234234" style="112" customWidth="1"/>
    <col min="30" max="30" width="13.954954954955" style="112" customWidth="1"/>
    <col min="31" max="31" width="14.7387387387387" style="112" customWidth="1"/>
    <col min="32" max="32" width="14.036036036036" style="112" customWidth="1"/>
    <col min="33" max="33" width="52.3063063063063" style="113" customWidth="1"/>
    <col min="34" max="34" width="52.5045045045045" style="113" customWidth="1"/>
    <col min="35" max="35" width="17.7567567567568" style="114" customWidth="1"/>
    <col min="36" max="36" width="12.7387387387387" style="112" customWidth="1"/>
    <col min="37" max="37" width="13.5045045045045" style="112" customWidth="1"/>
    <col min="38" max="16384" width="8.87387387387387" style="73"/>
  </cols>
  <sheetData>
    <row r="1" s="97" customFormat="1" ht="18.95" customHeight="1" spans="1:34">
      <c r="A1" s="115" t="s">
        <v>0</v>
      </c>
      <c r="B1" s="115"/>
      <c r="C1" s="116"/>
      <c r="D1" s="115"/>
      <c r="E1" s="115"/>
      <c r="F1" s="115"/>
      <c r="H1" s="117"/>
      <c r="J1" s="115" t="s">
        <v>1</v>
      </c>
      <c r="K1" s="146"/>
      <c r="L1" s="146"/>
      <c r="M1" s="147"/>
      <c r="N1" s="147"/>
      <c r="O1" s="147"/>
      <c r="P1" s="147"/>
      <c r="Q1" s="147"/>
      <c r="R1" s="147"/>
      <c r="S1" s="147"/>
      <c r="T1" s="147"/>
      <c r="U1" s="147"/>
      <c r="V1" s="147"/>
      <c r="W1" s="147"/>
      <c r="X1" s="147"/>
      <c r="Y1" s="147"/>
      <c r="Z1" s="147"/>
      <c r="AA1" s="147"/>
      <c r="AG1" s="171"/>
      <c r="AH1" s="171"/>
    </row>
    <row r="2" s="98" customFormat="1" ht="48" customHeight="1" spans="1:37">
      <c r="A2" s="118" t="s">
        <v>2</v>
      </c>
      <c r="B2" s="118"/>
      <c r="C2" s="118"/>
      <c r="D2" s="119"/>
      <c r="E2" s="119"/>
      <c r="F2" s="119"/>
      <c r="G2" s="119"/>
      <c r="H2" s="119"/>
      <c r="I2" s="119"/>
      <c r="J2" s="119"/>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99" customFormat="1" ht="45" customHeight="1" spans="1:37">
      <c r="A3" s="120" t="s">
        <v>3</v>
      </c>
      <c r="B3" s="121" t="s">
        <v>4</v>
      </c>
      <c r="C3" s="122" t="s">
        <v>5</v>
      </c>
      <c r="D3" s="120" t="s">
        <v>6</v>
      </c>
      <c r="E3" s="120" t="s">
        <v>7</v>
      </c>
      <c r="F3" s="120" t="s">
        <v>8</v>
      </c>
      <c r="G3" s="123" t="s">
        <v>9</v>
      </c>
      <c r="H3" s="120" t="s">
        <v>10</v>
      </c>
      <c r="I3" s="120" t="s">
        <v>11</v>
      </c>
      <c r="J3" s="120" t="s">
        <v>12</v>
      </c>
      <c r="K3" s="148" t="s">
        <v>13</v>
      </c>
      <c r="L3" s="149" t="s">
        <v>14</v>
      </c>
      <c r="M3" s="148" t="s">
        <v>15</v>
      </c>
      <c r="N3" s="148"/>
      <c r="O3" s="120" t="s">
        <v>16</v>
      </c>
      <c r="P3" s="122" t="s">
        <v>17</v>
      </c>
      <c r="Q3" s="122"/>
      <c r="R3" s="122"/>
      <c r="S3" s="122"/>
      <c r="T3" s="122"/>
      <c r="U3" s="122"/>
      <c r="V3" s="122"/>
      <c r="W3" s="122"/>
      <c r="X3" s="122"/>
      <c r="Y3" s="122"/>
      <c r="Z3" s="122"/>
      <c r="AA3" s="122"/>
      <c r="AB3" s="120" t="s">
        <v>18</v>
      </c>
      <c r="AC3" s="120"/>
      <c r="AD3" s="120"/>
      <c r="AE3" s="120"/>
      <c r="AF3" s="120"/>
      <c r="AG3" s="120" t="s">
        <v>19</v>
      </c>
      <c r="AH3" s="120" t="s">
        <v>20</v>
      </c>
      <c r="AI3" s="120" t="s">
        <v>21</v>
      </c>
      <c r="AJ3" s="120" t="s">
        <v>22</v>
      </c>
      <c r="AK3" s="120" t="s">
        <v>23</v>
      </c>
    </row>
    <row r="4" s="99" customFormat="1" ht="54" customHeight="1" spans="1:37">
      <c r="A4" s="120"/>
      <c r="B4" s="121"/>
      <c r="C4" s="122"/>
      <c r="D4" s="120"/>
      <c r="E4" s="120"/>
      <c r="F4" s="120"/>
      <c r="G4" s="123"/>
      <c r="H4" s="120"/>
      <c r="I4" s="120"/>
      <c r="J4" s="120"/>
      <c r="K4" s="148"/>
      <c r="L4" s="150"/>
      <c r="M4" s="148" t="s">
        <v>24</v>
      </c>
      <c r="N4" s="148" t="s">
        <v>25</v>
      </c>
      <c r="O4" s="120"/>
      <c r="P4" s="120" t="s">
        <v>26</v>
      </c>
      <c r="Q4" s="99" t="s">
        <v>27</v>
      </c>
      <c r="U4" s="166" t="s">
        <v>28</v>
      </c>
      <c r="V4" s="120" t="s">
        <v>29</v>
      </c>
      <c r="W4" s="120" t="s">
        <v>30</v>
      </c>
      <c r="X4" s="120" t="s">
        <v>31</v>
      </c>
      <c r="Y4" s="120" t="s">
        <v>32</v>
      </c>
      <c r="Z4" s="120" t="s">
        <v>33</v>
      </c>
      <c r="AA4" s="120" t="s">
        <v>34</v>
      </c>
      <c r="AB4" s="120" t="s">
        <v>35</v>
      </c>
      <c r="AC4" s="120" t="s">
        <v>36</v>
      </c>
      <c r="AD4" s="120" t="s">
        <v>37</v>
      </c>
      <c r="AE4" s="120" t="s">
        <v>38</v>
      </c>
      <c r="AF4" s="120" t="s">
        <v>39</v>
      </c>
      <c r="AG4" s="120"/>
      <c r="AH4" s="120"/>
      <c r="AI4" s="120"/>
      <c r="AJ4" s="120"/>
      <c r="AK4" s="120"/>
    </row>
    <row r="5" s="99" customFormat="1" ht="78" customHeight="1" spans="1:37">
      <c r="A5" s="120"/>
      <c r="B5" s="121"/>
      <c r="C5" s="122"/>
      <c r="D5" s="120"/>
      <c r="E5" s="120"/>
      <c r="F5" s="120"/>
      <c r="G5" s="123"/>
      <c r="H5" s="120"/>
      <c r="I5" s="120"/>
      <c r="J5" s="120"/>
      <c r="K5" s="148"/>
      <c r="L5" s="151"/>
      <c r="M5" s="148"/>
      <c r="N5" s="148"/>
      <c r="O5" s="120"/>
      <c r="P5" s="120"/>
      <c r="Q5" s="167" t="s">
        <v>40</v>
      </c>
      <c r="R5" s="167" t="s">
        <v>41</v>
      </c>
      <c r="S5" s="167" t="s">
        <v>42</v>
      </c>
      <c r="T5" s="167" t="s">
        <v>43</v>
      </c>
      <c r="U5" s="168"/>
      <c r="V5" s="120"/>
      <c r="W5" s="120"/>
      <c r="X5" s="120"/>
      <c r="Y5" s="120"/>
      <c r="Z5" s="120"/>
      <c r="AA5" s="120"/>
      <c r="AB5" s="120"/>
      <c r="AC5" s="120"/>
      <c r="AD5" s="120"/>
      <c r="AE5" s="120"/>
      <c r="AF5" s="120"/>
      <c r="AG5" s="120"/>
      <c r="AH5" s="120"/>
      <c r="AI5" s="120"/>
      <c r="AJ5" s="120"/>
      <c r="AK5" s="120"/>
    </row>
    <row r="6" s="100" customFormat="1" ht="54" customHeight="1" spans="1:37">
      <c r="A6" s="124" t="s">
        <v>44</v>
      </c>
      <c r="B6" s="125"/>
      <c r="C6" s="126"/>
      <c r="D6" s="125"/>
      <c r="E6" s="125"/>
      <c r="F6" s="125"/>
      <c r="G6" s="125"/>
      <c r="H6" s="125"/>
      <c r="I6" s="125"/>
      <c r="J6" s="152"/>
      <c r="K6" s="148"/>
      <c r="L6" s="148">
        <f t="shared" ref="L6:AA6" si="0">L7+L87+L105+L141+L149+L159+L162</f>
        <v>63</v>
      </c>
      <c r="M6" s="148"/>
      <c r="N6" s="148"/>
      <c r="O6" s="148">
        <f t="shared" si="0"/>
        <v>70592.645</v>
      </c>
      <c r="P6" s="148">
        <f t="shared" si="0"/>
        <v>46328.685</v>
      </c>
      <c r="Q6" s="148">
        <f t="shared" si="0"/>
        <v>41014.405</v>
      </c>
      <c r="R6" s="148">
        <f t="shared" si="0"/>
        <v>2467</v>
      </c>
      <c r="S6" s="148">
        <f t="shared" si="0"/>
        <v>2757.28</v>
      </c>
      <c r="T6" s="148">
        <f t="shared" si="0"/>
        <v>90</v>
      </c>
      <c r="U6" s="148">
        <f t="shared" si="0"/>
        <v>22877.96</v>
      </c>
      <c r="V6" s="148">
        <f t="shared" si="0"/>
        <v>1000</v>
      </c>
      <c r="W6" s="148">
        <f t="shared" si="0"/>
        <v>140</v>
      </c>
      <c r="X6" s="148">
        <f t="shared" si="0"/>
        <v>246</v>
      </c>
      <c r="Y6" s="148">
        <f t="shared" si="0"/>
        <v>0</v>
      </c>
      <c r="Z6" s="148">
        <f t="shared" si="0"/>
        <v>0</v>
      </c>
      <c r="AA6" s="148">
        <f t="shared" si="0"/>
        <v>0</v>
      </c>
      <c r="AB6" s="148"/>
      <c r="AC6" s="148"/>
      <c r="AD6" s="148"/>
      <c r="AE6" s="148"/>
      <c r="AF6" s="148"/>
      <c r="AG6" s="172"/>
      <c r="AH6" s="172"/>
      <c r="AI6" s="148"/>
      <c r="AJ6" s="148"/>
      <c r="AK6" s="148"/>
    </row>
    <row r="7" s="101" customFormat="1" ht="33" customHeight="1" spans="1:37">
      <c r="A7" s="127" t="s">
        <v>45</v>
      </c>
      <c r="B7" s="128" t="s">
        <v>46</v>
      </c>
      <c r="C7" s="129"/>
      <c r="D7" s="129"/>
      <c r="E7" s="129"/>
      <c r="F7" s="129"/>
      <c r="G7" s="129"/>
      <c r="H7" s="129"/>
      <c r="I7" s="129"/>
      <c r="J7" s="129"/>
      <c r="K7" s="153"/>
      <c r="L7" s="153">
        <f t="shared" ref="L7:AA7" si="1">L8+L19+L45+L52+L75+L80</f>
        <v>45</v>
      </c>
      <c r="M7" s="153">
        <f t="shared" si="1"/>
        <v>109041</v>
      </c>
      <c r="N7" s="153">
        <f t="shared" si="1"/>
        <v>425893</v>
      </c>
      <c r="O7" s="153">
        <f t="shared" si="1"/>
        <v>44497.465</v>
      </c>
      <c r="P7" s="153">
        <f t="shared" si="1"/>
        <v>36464.405</v>
      </c>
      <c r="Q7" s="153">
        <f t="shared" si="1"/>
        <v>32714.405</v>
      </c>
      <c r="R7" s="153">
        <f t="shared" si="1"/>
        <v>950</v>
      </c>
      <c r="S7" s="153">
        <f t="shared" si="1"/>
        <v>2710</v>
      </c>
      <c r="T7" s="153">
        <f t="shared" si="1"/>
        <v>90</v>
      </c>
      <c r="U7" s="153">
        <f t="shared" si="1"/>
        <v>7847.06</v>
      </c>
      <c r="V7" s="153">
        <f t="shared" si="1"/>
        <v>0</v>
      </c>
      <c r="W7" s="153">
        <f t="shared" si="1"/>
        <v>140</v>
      </c>
      <c r="X7" s="153">
        <f t="shared" si="1"/>
        <v>46</v>
      </c>
      <c r="Y7" s="153">
        <f t="shared" si="1"/>
        <v>0</v>
      </c>
      <c r="Z7" s="153">
        <f t="shared" si="1"/>
        <v>0</v>
      </c>
      <c r="AA7" s="153">
        <f t="shared" si="1"/>
        <v>0</v>
      </c>
      <c r="AB7" s="153"/>
      <c r="AC7" s="153"/>
      <c r="AD7" s="153"/>
      <c r="AE7" s="153"/>
      <c r="AF7" s="153"/>
      <c r="AG7" s="153"/>
      <c r="AH7" s="153"/>
      <c r="AI7" s="153"/>
      <c r="AJ7" s="153"/>
      <c r="AK7" s="153"/>
    </row>
    <row r="8" s="101" customFormat="1" ht="33" customHeight="1" spans="1:37">
      <c r="A8" s="127" t="s">
        <v>47</v>
      </c>
      <c r="B8" s="128" t="s">
        <v>48</v>
      </c>
      <c r="C8" s="128"/>
      <c r="D8" s="128"/>
      <c r="E8" s="128"/>
      <c r="F8" s="128"/>
      <c r="G8" s="128"/>
      <c r="H8" s="128"/>
      <c r="I8" s="128"/>
      <c r="J8" s="128"/>
      <c r="K8" s="153">
        <f>K9+K11+K13+K14+K15+K17</f>
        <v>19018</v>
      </c>
      <c r="L8" s="153">
        <f t="shared" ref="L8:AA8" si="2">L9+L11+L13+L14+L15+L17</f>
        <v>4</v>
      </c>
      <c r="M8" s="153">
        <f t="shared" si="2"/>
        <v>51191</v>
      </c>
      <c r="N8" s="153">
        <f t="shared" si="2"/>
        <v>174351</v>
      </c>
      <c r="O8" s="153">
        <f t="shared" si="2"/>
        <v>12157.86</v>
      </c>
      <c r="P8" s="153">
        <f t="shared" si="2"/>
        <v>11000</v>
      </c>
      <c r="Q8" s="153">
        <f t="shared" si="2"/>
        <v>11000</v>
      </c>
      <c r="R8" s="153">
        <f t="shared" si="2"/>
        <v>0</v>
      </c>
      <c r="S8" s="153">
        <f t="shared" si="2"/>
        <v>0</v>
      </c>
      <c r="T8" s="153">
        <f t="shared" si="2"/>
        <v>0</v>
      </c>
      <c r="U8" s="153">
        <f t="shared" si="2"/>
        <v>1157.86</v>
      </c>
      <c r="V8" s="153">
        <f t="shared" si="2"/>
        <v>0</v>
      </c>
      <c r="W8" s="153">
        <f t="shared" si="2"/>
        <v>0</v>
      </c>
      <c r="X8" s="153">
        <f t="shared" si="2"/>
        <v>0</v>
      </c>
      <c r="Y8" s="153">
        <f t="shared" si="2"/>
        <v>0</v>
      </c>
      <c r="Z8" s="153">
        <f t="shared" si="2"/>
        <v>0</v>
      </c>
      <c r="AA8" s="153">
        <f t="shared" si="2"/>
        <v>0</v>
      </c>
      <c r="AB8" s="153"/>
      <c r="AC8" s="153"/>
      <c r="AD8" s="153"/>
      <c r="AE8" s="153"/>
      <c r="AF8" s="153"/>
      <c r="AG8" s="153"/>
      <c r="AH8" s="153"/>
      <c r="AI8" s="153"/>
      <c r="AJ8" s="153"/>
      <c r="AK8" s="153"/>
    </row>
    <row r="9" s="102" customFormat="1" ht="33" customHeight="1" spans="1:37">
      <c r="A9" s="130" t="s">
        <v>49</v>
      </c>
      <c r="B9" s="131" t="s">
        <v>50</v>
      </c>
      <c r="C9" s="131"/>
      <c r="D9" s="131"/>
      <c r="E9" s="131"/>
      <c r="F9" s="131"/>
      <c r="G9" s="131"/>
      <c r="H9" s="131"/>
      <c r="I9" s="131"/>
      <c r="J9" s="131"/>
      <c r="K9" s="154">
        <f>SUM(K10)</f>
        <v>6</v>
      </c>
      <c r="L9" s="154">
        <f t="shared" ref="L9:AA9" si="3">SUM(L10)</f>
        <v>1</v>
      </c>
      <c r="M9" s="154">
        <f t="shared" si="3"/>
        <v>18291</v>
      </c>
      <c r="N9" s="154">
        <f t="shared" si="3"/>
        <v>73164</v>
      </c>
      <c r="O9" s="154">
        <f t="shared" si="3"/>
        <v>2000</v>
      </c>
      <c r="P9" s="154">
        <f t="shared" si="3"/>
        <v>2000</v>
      </c>
      <c r="Q9" s="154">
        <f t="shared" si="3"/>
        <v>2000</v>
      </c>
      <c r="R9" s="154">
        <f t="shared" si="3"/>
        <v>0</v>
      </c>
      <c r="S9" s="154">
        <f t="shared" si="3"/>
        <v>0</v>
      </c>
      <c r="T9" s="154">
        <f t="shared" si="3"/>
        <v>0</v>
      </c>
      <c r="U9" s="154">
        <f t="shared" si="3"/>
        <v>0</v>
      </c>
      <c r="V9" s="154">
        <f t="shared" si="3"/>
        <v>0</v>
      </c>
      <c r="W9" s="154">
        <f t="shared" si="3"/>
        <v>0</v>
      </c>
      <c r="X9" s="154">
        <f t="shared" si="3"/>
        <v>0</v>
      </c>
      <c r="Y9" s="154">
        <f t="shared" si="3"/>
        <v>0</v>
      </c>
      <c r="Z9" s="154">
        <f t="shared" si="3"/>
        <v>0</v>
      </c>
      <c r="AA9" s="154">
        <f t="shared" si="3"/>
        <v>0</v>
      </c>
      <c r="AB9" s="154"/>
      <c r="AC9" s="154"/>
      <c r="AD9" s="154"/>
      <c r="AE9" s="154"/>
      <c r="AF9" s="154"/>
      <c r="AG9" s="154"/>
      <c r="AH9" s="154"/>
      <c r="AI9" s="154"/>
      <c r="AJ9" s="154"/>
      <c r="AK9" s="154"/>
    </row>
    <row r="10" s="103" customFormat="1" ht="192" customHeight="1" spans="1:37">
      <c r="A10" s="132">
        <f>SUBTOTAL(103,$D$10:D10)</f>
        <v>1</v>
      </c>
      <c r="B10" s="133" t="s">
        <v>51</v>
      </c>
      <c r="C10" s="134">
        <v>2025</v>
      </c>
      <c r="D10" s="134" t="s">
        <v>52</v>
      </c>
      <c r="E10" s="134" t="s">
        <v>48</v>
      </c>
      <c r="F10" s="134" t="s">
        <v>50</v>
      </c>
      <c r="G10" s="134" t="s">
        <v>53</v>
      </c>
      <c r="H10" s="134" t="s">
        <v>54</v>
      </c>
      <c r="I10" s="134" t="s">
        <v>55</v>
      </c>
      <c r="J10" s="138" t="s">
        <v>56</v>
      </c>
      <c r="K10" s="155">
        <v>6</v>
      </c>
      <c r="L10" s="155">
        <v>1</v>
      </c>
      <c r="M10" s="155">
        <v>18291</v>
      </c>
      <c r="N10" s="155">
        <v>73164</v>
      </c>
      <c r="O10" s="155">
        <v>2000</v>
      </c>
      <c r="P10" s="155">
        <f>Q10+R10+S10+T10</f>
        <v>2000</v>
      </c>
      <c r="Q10" s="155">
        <v>2000</v>
      </c>
      <c r="R10" s="155"/>
      <c r="S10" s="155"/>
      <c r="T10" s="155"/>
      <c r="U10" s="155"/>
      <c r="V10" s="155"/>
      <c r="W10" s="155"/>
      <c r="X10" s="155"/>
      <c r="Y10" s="155"/>
      <c r="Z10" s="155"/>
      <c r="AA10" s="155"/>
      <c r="AB10" s="155" t="s">
        <v>57</v>
      </c>
      <c r="AC10" s="155" t="s">
        <v>58</v>
      </c>
      <c r="AD10" s="155" t="s">
        <v>57</v>
      </c>
      <c r="AE10" s="155" t="s">
        <v>58</v>
      </c>
      <c r="AF10" s="155" t="s">
        <v>59</v>
      </c>
      <c r="AG10" s="173" t="s">
        <v>60</v>
      </c>
      <c r="AH10" s="173" t="s">
        <v>61</v>
      </c>
      <c r="AI10" s="174">
        <v>45595</v>
      </c>
      <c r="AJ10" s="175" t="s">
        <v>62</v>
      </c>
      <c r="AK10" s="155"/>
    </row>
    <row r="11" s="104" customFormat="1" ht="33" customHeight="1" spans="1:37">
      <c r="A11" s="135" t="s">
        <v>49</v>
      </c>
      <c r="B11" s="131" t="s">
        <v>63</v>
      </c>
      <c r="C11" s="131"/>
      <c r="D11" s="131"/>
      <c r="E11" s="131"/>
      <c r="F11" s="131"/>
      <c r="G11" s="131"/>
      <c r="H11" s="131"/>
      <c r="I11" s="131"/>
      <c r="J11" s="131"/>
      <c r="K11" s="148">
        <f>SUM(K12)</f>
        <v>5</v>
      </c>
      <c r="L11" s="148">
        <f t="shared" ref="L11:AA11" si="4">SUM(L12)</f>
        <v>1</v>
      </c>
      <c r="M11" s="148">
        <f t="shared" si="4"/>
        <v>17213</v>
      </c>
      <c r="N11" s="148">
        <f t="shared" si="4"/>
        <v>68852</v>
      </c>
      <c r="O11" s="148">
        <f t="shared" si="4"/>
        <v>6500</v>
      </c>
      <c r="P11" s="148">
        <f t="shared" si="4"/>
        <v>6500</v>
      </c>
      <c r="Q11" s="148">
        <f t="shared" si="4"/>
        <v>6500</v>
      </c>
      <c r="R11" s="148">
        <f t="shared" si="4"/>
        <v>0</v>
      </c>
      <c r="S11" s="148">
        <f t="shared" si="4"/>
        <v>0</v>
      </c>
      <c r="T11" s="148">
        <f t="shared" si="4"/>
        <v>0</v>
      </c>
      <c r="U11" s="148">
        <f t="shared" si="4"/>
        <v>0</v>
      </c>
      <c r="V11" s="148">
        <f t="shared" si="4"/>
        <v>0</v>
      </c>
      <c r="W11" s="148">
        <f t="shared" si="4"/>
        <v>0</v>
      </c>
      <c r="X11" s="148">
        <f t="shared" si="4"/>
        <v>0</v>
      </c>
      <c r="Y11" s="148">
        <f t="shared" si="4"/>
        <v>0</v>
      </c>
      <c r="Z11" s="148">
        <f t="shared" si="4"/>
        <v>0</v>
      </c>
      <c r="AA11" s="148">
        <f t="shared" si="4"/>
        <v>0</v>
      </c>
      <c r="AB11" s="148"/>
      <c r="AC11" s="148"/>
      <c r="AD11" s="148"/>
      <c r="AE11" s="148"/>
      <c r="AF11" s="148"/>
      <c r="AG11" s="148"/>
      <c r="AH11" s="148"/>
      <c r="AI11" s="148"/>
      <c r="AJ11" s="148"/>
      <c r="AK11" s="148"/>
    </row>
    <row r="12" s="103" customFormat="1" ht="169" customHeight="1" spans="1:37">
      <c r="A12" s="136">
        <f>SUBTOTAL(103,$D$10:D12)</f>
        <v>2</v>
      </c>
      <c r="B12" s="133" t="s">
        <v>64</v>
      </c>
      <c r="C12" s="134">
        <v>2025</v>
      </c>
      <c r="D12" s="134" t="s">
        <v>65</v>
      </c>
      <c r="E12" s="134" t="s">
        <v>48</v>
      </c>
      <c r="F12" s="134" t="s">
        <v>63</v>
      </c>
      <c r="G12" s="134" t="s">
        <v>53</v>
      </c>
      <c r="H12" s="134" t="s">
        <v>66</v>
      </c>
      <c r="I12" s="134" t="s">
        <v>67</v>
      </c>
      <c r="J12" s="138" t="s">
        <v>68</v>
      </c>
      <c r="K12" s="155">
        <v>5</v>
      </c>
      <c r="L12" s="155">
        <v>1</v>
      </c>
      <c r="M12" s="155">
        <v>17213</v>
      </c>
      <c r="N12" s="155">
        <v>68852</v>
      </c>
      <c r="O12" s="155">
        <v>6500</v>
      </c>
      <c r="P12" s="155">
        <f>Q12+R12+S12+T12</f>
        <v>6500</v>
      </c>
      <c r="Q12" s="155">
        <v>6500</v>
      </c>
      <c r="R12" s="155"/>
      <c r="S12" s="155"/>
      <c r="T12" s="155"/>
      <c r="U12" s="155"/>
      <c r="V12" s="155"/>
      <c r="W12" s="155"/>
      <c r="X12" s="155"/>
      <c r="Y12" s="155"/>
      <c r="Z12" s="155"/>
      <c r="AA12" s="155"/>
      <c r="AB12" s="155" t="s">
        <v>57</v>
      </c>
      <c r="AC12" s="155" t="s">
        <v>58</v>
      </c>
      <c r="AD12" s="155" t="s">
        <v>57</v>
      </c>
      <c r="AE12" s="155" t="s">
        <v>58</v>
      </c>
      <c r="AF12" s="155" t="s">
        <v>59</v>
      </c>
      <c r="AG12" s="173" t="s">
        <v>69</v>
      </c>
      <c r="AH12" s="173" t="s">
        <v>70</v>
      </c>
      <c r="AI12" s="174">
        <v>45595</v>
      </c>
      <c r="AJ12" s="175" t="s">
        <v>62</v>
      </c>
      <c r="AK12" s="155"/>
    </row>
    <row r="13" s="104" customFormat="1" ht="33" customHeight="1" spans="1:37">
      <c r="A13" s="135" t="s">
        <v>49</v>
      </c>
      <c r="B13" s="131" t="s">
        <v>71</v>
      </c>
      <c r="C13" s="131"/>
      <c r="D13" s="131"/>
      <c r="E13" s="131"/>
      <c r="F13" s="131"/>
      <c r="G13" s="131"/>
      <c r="H13" s="131"/>
      <c r="I13" s="131"/>
      <c r="J13" s="131"/>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row>
    <row r="14" s="104" customFormat="1" ht="33" customHeight="1" spans="1:37">
      <c r="A14" s="135" t="s">
        <v>49</v>
      </c>
      <c r="B14" s="131" t="s">
        <v>72</v>
      </c>
      <c r="C14" s="131"/>
      <c r="D14" s="131"/>
      <c r="E14" s="131"/>
      <c r="F14" s="131"/>
      <c r="G14" s="131"/>
      <c r="H14" s="131"/>
      <c r="I14" s="131"/>
      <c r="J14" s="131"/>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row>
    <row r="15" s="104" customFormat="1" ht="33" customHeight="1" spans="1:37">
      <c r="A15" s="135" t="s">
        <v>49</v>
      </c>
      <c r="B15" s="131" t="s">
        <v>73</v>
      </c>
      <c r="C15" s="131"/>
      <c r="D15" s="131"/>
      <c r="E15" s="131"/>
      <c r="F15" s="131"/>
      <c r="G15" s="131"/>
      <c r="H15" s="131"/>
      <c r="I15" s="131"/>
      <c r="J15" s="131"/>
      <c r="K15" s="148">
        <f>SUM(K16)</f>
        <v>5000</v>
      </c>
      <c r="L15" s="148">
        <f t="shared" ref="L15:AA15" si="5">SUM(L16)</f>
        <v>1</v>
      </c>
      <c r="M15" s="148">
        <f t="shared" si="5"/>
        <v>4582</v>
      </c>
      <c r="N15" s="148">
        <f t="shared" si="5"/>
        <v>18328</v>
      </c>
      <c r="O15" s="148">
        <f t="shared" si="5"/>
        <v>500</v>
      </c>
      <c r="P15" s="148">
        <f t="shared" si="5"/>
        <v>500</v>
      </c>
      <c r="Q15" s="148">
        <f t="shared" si="5"/>
        <v>500</v>
      </c>
      <c r="R15" s="148">
        <f t="shared" si="5"/>
        <v>0</v>
      </c>
      <c r="S15" s="148">
        <f t="shared" si="5"/>
        <v>0</v>
      </c>
      <c r="T15" s="148">
        <f t="shared" si="5"/>
        <v>0</v>
      </c>
      <c r="U15" s="148">
        <f t="shared" si="5"/>
        <v>0</v>
      </c>
      <c r="V15" s="148">
        <f t="shared" si="5"/>
        <v>0</v>
      </c>
      <c r="W15" s="148">
        <f t="shared" si="5"/>
        <v>0</v>
      </c>
      <c r="X15" s="148">
        <f t="shared" si="5"/>
        <v>0</v>
      </c>
      <c r="Y15" s="148">
        <f t="shared" si="5"/>
        <v>0</v>
      </c>
      <c r="Z15" s="148">
        <f t="shared" si="5"/>
        <v>0</v>
      </c>
      <c r="AA15" s="148">
        <f t="shared" si="5"/>
        <v>0</v>
      </c>
      <c r="AB15" s="148"/>
      <c r="AC15" s="148"/>
      <c r="AD15" s="148"/>
      <c r="AE15" s="148"/>
      <c r="AF15" s="148"/>
      <c r="AG15" s="148"/>
      <c r="AH15" s="148"/>
      <c r="AI15" s="148"/>
      <c r="AJ15" s="148"/>
      <c r="AK15" s="148"/>
    </row>
    <row r="16" s="103" customFormat="1" ht="125" customHeight="1" spans="1:37">
      <c r="A16" s="136">
        <f>SUBTOTAL(103,$D$10:D16)</f>
        <v>3</v>
      </c>
      <c r="B16" s="133" t="s">
        <v>74</v>
      </c>
      <c r="C16" s="134">
        <v>2025</v>
      </c>
      <c r="D16" s="134" t="s">
        <v>75</v>
      </c>
      <c r="E16" s="134" t="s">
        <v>48</v>
      </c>
      <c r="F16" s="134" t="s">
        <v>73</v>
      </c>
      <c r="G16" s="134" t="s">
        <v>53</v>
      </c>
      <c r="H16" s="134" t="s">
        <v>54</v>
      </c>
      <c r="I16" s="134" t="s">
        <v>76</v>
      </c>
      <c r="J16" s="138" t="s">
        <v>77</v>
      </c>
      <c r="K16" s="155">
        <v>5000</v>
      </c>
      <c r="L16" s="155">
        <v>1</v>
      </c>
      <c r="M16" s="155">
        <v>4582</v>
      </c>
      <c r="N16" s="155">
        <v>18328</v>
      </c>
      <c r="O16" s="155">
        <v>500</v>
      </c>
      <c r="P16" s="155">
        <f>Q16+R16+S16+T16</f>
        <v>500</v>
      </c>
      <c r="Q16" s="155">
        <v>500</v>
      </c>
      <c r="R16" s="155"/>
      <c r="S16" s="155"/>
      <c r="T16" s="155"/>
      <c r="U16" s="155"/>
      <c r="V16" s="155"/>
      <c r="W16" s="155"/>
      <c r="X16" s="155"/>
      <c r="Y16" s="155"/>
      <c r="Z16" s="155"/>
      <c r="AA16" s="155"/>
      <c r="AB16" s="155" t="s">
        <v>57</v>
      </c>
      <c r="AC16" s="155" t="s">
        <v>58</v>
      </c>
      <c r="AD16" s="155" t="s">
        <v>57</v>
      </c>
      <c r="AE16" s="155" t="s">
        <v>58</v>
      </c>
      <c r="AF16" s="155" t="s">
        <v>59</v>
      </c>
      <c r="AG16" s="173" t="s">
        <v>78</v>
      </c>
      <c r="AH16" s="173" t="s">
        <v>79</v>
      </c>
      <c r="AI16" s="174">
        <v>45595</v>
      </c>
      <c r="AJ16" s="175" t="s">
        <v>62</v>
      </c>
      <c r="AK16" s="155"/>
    </row>
    <row r="17" s="104" customFormat="1" ht="33" customHeight="1" spans="1:37">
      <c r="A17" s="135" t="s">
        <v>49</v>
      </c>
      <c r="B17" s="131" t="s">
        <v>80</v>
      </c>
      <c r="C17" s="131"/>
      <c r="D17" s="131"/>
      <c r="E17" s="131"/>
      <c r="F17" s="131"/>
      <c r="G17" s="131"/>
      <c r="H17" s="131"/>
      <c r="I17" s="131"/>
      <c r="J17" s="131"/>
      <c r="K17" s="148">
        <f>SUM(K18)</f>
        <v>14007</v>
      </c>
      <c r="L17" s="148">
        <f t="shared" ref="L17:AA17" si="6">SUM(L18)</f>
        <v>1</v>
      </c>
      <c r="M17" s="148">
        <f t="shared" si="6"/>
        <v>11105</v>
      </c>
      <c r="N17" s="148">
        <f t="shared" si="6"/>
        <v>14007</v>
      </c>
      <c r="O17" s="148">
        <f t="shared" si="6"/>
        <v>3157.86</v>
      </c>
      <c r="P17" s="148">
        <f t="shared" si="6"/>
        <v>2000</v>
      </c>
      <c r="Q17" s="148">
        <f t="shared" si="6"/>
        <v>2000</v>
      </c>
      <c r="R17" s="148">
        <f t="shared" si="6"/>
        <v>0</v>
      </c>
      <c r="S17" s="148">
        <f t="shared" si="6"/>
        <v>0</v>
      </c>
      <c r="T17" s="148">
        <f t="shared" si="6"/>
        <v>0</v>
      </c>
      <c r="U17" s="148">
        <f t="shared" si="6"/>
        <v>1157.86</v>
      </c>
      <c r="V17" s="148">
        <f t="shared" si="6"/>
        <v>0</v>
      </c>
      <c r="W17" s="148">
        <f t="shared" si="6"/>
        <v>0</v>
      </c>
      <c r="X17" s="148">
        <f t="shared" si="6"/>
        <v>0</v>
      </c>
      <c r="Y17" s="148">
        <f t="shared" si="6"/>
        <v>0</v>
      </c>
      <c r="Z17" s="148">
        <f t="shared" si="6"/>
        <v>0</v>
      </c>
      <c r="AA17" s="148">
        <f t="shared" si="6"/>
        <v>0</v>
      </c>
      <c r="AB17" s="148"/>
      <c r="AC17" s="148"/>
      <c r="AD17" s="148"/>
      <c r="AE17" s="148"/>
      <c r="AF17" s="148"/>
      <c r="AG17" s="148"/>
      <c r="AH17" s="148"/>
      <c r="AI17" s="148"/>
      <c r="AJ17" s="148"/>
      <c r="AK17" s="148"/>
    </row>
    <row r="18" s="103" customFormat="1" ht="183" customHeight="1" spans="1:37">
      <c r="A18" s="136">
        <f>SUBTOTAL(103,$D$10:D18)</f>
        <v>4</v>
      </c>
      <c r="B18" s="133" t="s">
        <v>81</v>
      </c>
      <c r="C18" s="134">
        <v>2025</v>
      </c>
      <c r="D18" s="134" t="s">
        <v>82</v>
      </c>
      <c r="E18" s="134" t="s">
        <v>48</v>
      </c>
      <c r="F18" s="134" t="s">
        <v>80</v>
      </c>
      <c r="G18" s="134" t="s">
        <v>53</v>
      </c>
      <c r="H18" s="134" t="s">
        <v>66</v>
      </c>
      <c r="I18" s="134" t="s">
        <v>67</v>
      </c>
      <c r="J18" s="138" t="s">
        <v>83</v>
      </c>
      <c r="K18" s="155">
        <v>14007</v>
      </c>
      <c r="L18" s="155">
        <v>1</v>
      </c>
      <c r="M18" s="155">
        <v>11105</v>
      </c>
      <c r="N18" s="155">
        <v>14007</v>
      </c>
      <c r="O18" s="155">
        <v>3157.86</v>
      </c>
      <c r="P18" s="155">
        <f>Q18+R18+S18+T18</f>
        <v>2000</v>
      </c>
      <c r="Q18" s="155">
        <v>2000</v>
      </c>
      <c r="R18" s="155"/>
      <c r="S18" s="155"/>
      <c r="T18" s="155"/>
      <c r="U18" s="155">
        <v>1157.86</v>
      </c>
      <c r="V18" s="155"/>
      <c r="W18" s="155"/>
      <c r="X18" s="155"/>
      <c r="Y18" s="155"/>
      <c r="Z18" s="155"/>
      <c r="AA18" s="155"/>
      <c r="AB18" s="155" t="s">
        <v>84</v>
      </c>
      <c r="AC18" s="155" t="s">
        <v>85</v>
      </c>
      <c r="AD18" s="155" t="s">
        <v>84</v>
      </c>
      <c r="AE18" s="155" t="s">
        <v>85</v>
      </c>
      <c r="AF18" s="155" t="s">
        <v>86</v>
      </c>
      <c r="AG18" s="173" t="s">
        <v>87</v>
      </c>
      <c r="AH18" s="173" t="s">
        <v>88</v>
      </c>
      <c r="AI18" s="174">
        <v>45595</v>
      </c>
      <c r="AJ18" s="175" t="s">
        <v>62</v>
      </c>
      <c r="AK18" s="155"/>
    </row>
    <row r="19" s="101" customFormat="1" ht="33" customHeight="1" spans="1:37">
      <c r="A19" s="127" t="s">
        <v>47</v>
      </c>
      <c r="B19" s="128" t="s">
        <v>89</v>
      </c>
      <c r="C19" s="129"/>
      <c r="D19" s="129"/>
      <c r="E19" s="129"/>
      <c r="F19" s="129"/>
      <c r="G19" s="129"/>
      <c r="H19" s="129"/>
      <c r="I19" s="129"/>
      <c r="J19" s="129"/>
      <c r="K19" s="153">
        <f>K20+K32+K36+K37+K39+K44</f>
        <v>111488</v>
      </c>
      <c r="L19" s="153">
        <f t="shared" ref="L19:AA19" si="7">L20+L32+L36+L37+L39+L44</f>
        <v>19</v>
      </c>
      <c r="M19" s="153">
        <f t="shared" si="7"/>
        <v>42659</v>
      </c>
      <c r="N19" s="153">
        <f t="shared" si="7"/>
        <v>193903</v>
      </c>
      <c r="O19" s="153">
        <f t="shared" si="7"/>
        <v>23088.825</v>
      </c>
      <c r="P19" s="153">
        <f t="shared" si="7"/>
        <v>22054.405</v>
      </c>
      <c r="Q19" s="153">
        <f t="shared" si="7"/>
        <v>19734.405</v>
      </c>
      <c r="R19" s="153">
        <f t="shared" si="7"/>
        <v>0</v>
      </c>
      <c r="S19" s="153">
        <f t="shared" si="7"/>
        <v>2320</v>
      </c>
      <c r="T19" s="153">
        <f t="shared" si="7"/>
        <v>0</v>
      </c>
      <c r="U19" s="153">
        <f t="shared" si="7"/>
        <v>908.42</v>
      </c>
      <c r="V19" s="153">
        <f t="shared" si="7"/>
        <v>0</v>
      </c>
      <c r="W19" s="153">
        <f t="shared" si="7"/>
        <v>80</v>
      </c>
      <c r="X19" s="153">
        <f t="shared" si="7"/>
        <v>46</v>
      </c>
      <c r="Y19" s="153">
        <f t="shared" si="7"/>
        <v>0</v>
      </c>
      <c r="Z19" s="153">
        <f t="shared" si="7"/>
        <v>0</v>
      </c>
      <c r="AA19" s="153">
        <f t="shared" si="7"/>
        <v>0</v>
      </c>
      <c r="AB19" s="153"/>
      <c r="AC19" s="153"/>
      <c r="AD19" s="153"/>
      <c r="AE19" s="153"/>
      <c r="AF19" s="153"/>
      <c r="AG19" s="153"/>
      <c r="AH19" s="153"/>
      <c r="AI19" s="153"/>
      <c r="AJ19" s="153"/>
      <c r="AK19" s="153"/>
    </row>
    <row r="20" s="105" customFormat="1" ht="33" customHeight="1" spans="1:37">
      <c r="A20" s="130" t="s">
        <v>49</v>
      </c>
      <c r="B20" s="131" t="s">
        <v>90</v>
      </c>
      <c r="C20" s="137"/>
      <c r="D20" s="131"/>
      <c r="E20" s="131"/>
      <c r="F20" s="131"/>
      <c r="G20" s="131"/>
      <c r="H20" s="131"/>
      <c r="I20" s="131"/>
      <c r="J20" s="131"/>
      <c r="K20" s="156">
        <f>SUM(K21:K31)</f>
        <v>38186</v>
      </c>
      <c r="L20" s="156">
        <f t="shared" ref="L20:AA20" si="8">SUM(L21:L31)</f>
        <v>11</v>
      </c>
      <c r="M20" s="156">
        <f t="shared" si="8"/>
        <v>37366</v>
      </c>
      <c r="N20" s="156">
        <f t="shared" si="8"/>
        <v>172419</v>
      </c>
      <c r="O20" s="156">
        <f t="shared" si="8"/>
        <v>13060.405</v>
      </c>
      <c r="P20" s="156">
        <f t="shared" si="8"/>
        <v>12934.405</v>
      </c>
      <c r="Q20" s="156">
        <f t="shared" si="8"/>
        <v>12934.405</v>
      </c>
      <c r="R20" s="156">
        <f t="shared" si="8"/>
        <v>0</v>
      </c>
      <c r="S20" s="156">
        <f t="shared" si="8"/>
        <v>0</v>
      </c>
      <c r="T20" s="156">
        <f t="shared" si="8"/>
        <v>0</v>
      </c>
      <c r="U20" s="156">
        <f t="shared" si="8"/>
        <v>0</v>
      </c>
      <c r="V20" s="156">
        <f t="shared" si="8"/>
        <v>0</v>
      </c>
      <c r="W20" s="156">
        <f t="shared" si="8"/>
        <v>80</v>
      </c>
      <c r="X20" s="156">
        <f t="shared" si="8"/>
        <v>46</v>
      </c>
      <c r="Y20" s="156">
        <f t="shared" si="8"/>
        <v>0</v>
      </c>
      <c r="Z20" s="156">
        <f t="shared" si="8"/>
        <v>0</v>
      </c>
      <c r="AA20" s="156">
        <f t="shared" si="8"/>
        <v>0</v>
      </c>
      <c r="AB20" s="169"/>
      <c r="AC20" s="169"/>
      <c r="AD20" s="169"/>
      <c r="AE20" s="169"/>
      <c r="AF20" s="169"/>
      <c r="AG20" s="169"/>
      <c r="AH20" s="169"/>
      <c r="AI20" s="169"/>
      <c r="AJ20" s="169"/>
      <c r="AK20" s="169"/>
    </row>
    <row r="21" s="105" customFormat="1" ht="383" customHeight="1" spans="1:37">
      <c r="A21" s="132">
        <f>SUBTOTAL(103,$D$10:D21)</f>
        <v>5</v>
      </c>
      <c r="B21" s="133" t="s">
        <v>91</v>
      </c>
      <c r="C21" s="136">
        <v>2025</v>
      </c>
      <c r="D21" s="134" t="s">
        <v>92</v>
      </c>
      <c r="E21" s="134" t="s">
        <v>89</v>
      </c>
      <c r="F21" s="134" t="s">
        <v>90</v>
      </c>
      <c r="G21" s="134" t="s">
        <v>53</v>
      </c>
      <c r="H21" s="134" t="s">
        <v>93</v>
      </c>
      <c r="I21" s="134" t="s">
        <v>94</v>
      </c>
      <c r="J21" s="138" t="s">
        <v>95</v>
      </c>
      <c r="K21" s="157">
        <v>2300</v>
      </c>
      <c r="L21" s="157">
        <v>1</v>
      </c>
      <c r="M21" s="157">
        <v>200</v>
      </c>
      <c r="N21" s="157">
        <v>980</v>
      </c>
      <c r="O21" s="157">
        <v>1025</v>
      </c>
      <c r="P21" s="157">
        <f t="shared" ref="P21:P31" si="9">Q21+R21+S21+T21</f>
        <v>1025</v>
      </c>
      <c r="Q21" s="157">
        <v>1025</v>
      </c>
      <c r="R21" s="157"/>
      <c r="S21" s="157"/>
      <c r="T21" s="157"/>
      <c r="U21" s="157">
        <v>0</v>
      </c>
      <c r="V21" s="157">
        <v>0</v>
      </c>
      <c r="W21" s="157">
        <v>0</v>
      </c>
      <c r="X21" s="157">
        <v>0</v>
      </c>
      <c r="Y21" s="157"/>
      <c r="Z21" s="157"/>
      <c r="AA21" s="157"/>
      <c r="AB21" s="157" t="s">
        <v>96</v>
      </c>
      <c r="AC21" s="157" t="s">
        <v>97</v>
      </c>
      <c r="AD21" s="157" t="s">
        <v>57</v>
      </c>
      <c r="AE21" s="157" t="s">
        <v>58</v>
      </c>
      <c r="AF21" s="157" t="s">
        <v>59</v>
      </c>
      <c r="AG21" s="158" t="s">
        <v>98</v>
      </c>
      <c r="AH21" s="158" t="s">
        <v>99</v>
      </c>
      <c r="AI21" s="176">
        <v>45595</v>
      </c>
      <c r="AJ21" s="177" t="s">
        <v>62</v>
      </c>
      <c r="AK21" s="159"/>
    </row>
    <row r="22" s="105" customFormat="1" ht="118" customHeight="1" spans="1:37">
      <c r="A22" s="132">
        <f>SUBTOTAL(103,$D$10:D22)</f>
        <v>6</v>
      </c>
      <c r="B22" s="133" t="s">
        <v>100</v>
      </c>
      <c r="C22" s="136">
        <v>2025</v>
      </c>
      <c r="D22" s="134" t="s">
        <v>101</v>
      </c>
      <c r="E22" s="134" t="s">
        <v>89</v>
      </c>
      <c r="F22" s="134" t="s">
        <v>90</v>
      </c>
      <c r="G22" s="134" t="s">
        <v>102</v>
      </c>
      <c r="H22" s="134" t="s">
        <v>103</v>
      </c>
      <c r="I22" s="134" t="s">
        <v>76</v>
      </c>
      <c r="J22" s="138" t="s">
        <v>104</v>
      </c>
      <c r="K22" s="157">
        <v>87</v>
      </c>
      <c r="L22" s="157">
        <v>1</v>
      </c>
      <c r="M22" s="157">
        <v>35</v>
      </c>
      <c r="N22" s="157">
        <v>80</v>
      </c>
      <c r="O22" s="157">
        <v>400</v>
      </c>
      <c r="P22" s="157">
        <f t="shared" si="9"/>
        <v>400</v>
      </c>
      <c r="Q22" s="157">
        <v>400</v>
      </c>
      <c r="R22" s="157"/>
      <c r="S22" s="157"/>
      <c r="T22" s="157"/>
      <c r="U22" s="157">
        <v>0</v>
      </c>
      <c r="V22" s="157">
        <v>0</v>
      </c>
      <c r="W22" s="157">
        <v>0</v>
      </c>
      <c r="X22" s="157">
        <v>0</v>
      </c>
      <c r="Y22" s="157"/>
      <c r="Z22" s="157"/>
      <c r="AA22" s="157"/>
      <c r="AB22" s="157" t="s">
        <v>105</v>
      </c>
      <c r="AC22" s="170" t="s">
        <v>106</v>
      </c>
      <c r="AD22" s="157" t="s">
        <v>57</v>
      </c>
      <c r="AE22" s="157" t="s">
        <v>58</v>
      </c>
      <c r="AF22" s="157" t="s">
        <v>59</v>
      </c>
      <c r="AG22" s="158" t="s">
        <v>107</v>
      </c>
      <c r="AH22" s="158" t="s">
        <v>108</v>
      </c>
      <c r="AI22" s="176">
        <v>45595</v>
      </c>
      <c r="AJ22" s="177" t="s">
        <v>62</v>
      </c>
      <c r="AK22" s="155"/>
    </row>
    <row r="23" s="105" customFormat="1" ht="111" customHeight="1" spans="1:37">
      <c r="A23" s="132">
        <f>SUBTOTAL(103,$D$10:D23)</f>
        <v>7</v>
      </c>
      <c r="B23" s="133" t="s">
        <v>109</v>
      </c>
      <c r="C23" s="136">
        <v>2025</v>
      </c>
      <c r="D23" s="134" t="s">
        <v>110</v>
      </c>
      <c r="E23" s="134" t="s">
        <v>89</v>
      </c>
      <c r="F23" s="134" t="s">
        <v>90</v>
      </c>
      <c r="G23" s="134" t="s">
        <v>53</v>
      </c>
      <c r="H23" s="134" t="s">
        <v>111</v>
      </c>
      <c r="I23" s="134" t="s">
        <v>112</v>
      </c>
      <c r="J23" s="138" t="s">
        <v>113</v>
      </c>
      <c r="K23" s="157">
        <v>37</v>
      </c>
      <c r="L23" s="157">
        <v>1</v>
      </c>
      <c r="M23" s="157">
        <v>233</v>
      </c>
      <c r="N23" s="157">
        <v>914</v>
      </c>
      <c r="O23" s="157">
        <v>126</v>
      </c>
      <c r="P23" s="157">
        <f t="shared" si="9"/>
        <v>0</v>
      </c>
      <c r="Q23" s="157"/>
      <c r="R23" s="157"/>
      <c r="S23" s="157"/>
      <c r="T23" s="157"/>
      <c r="U23" s="157">
        <v>0</v>
      </c>
      <c r="V23" s="157">
        <v>0</v>
      </c>
      <c r="W23" s="157">
        <v>80</v>
      </c>
      <c r="X23" s="157">
        <v>46</v>
      </c>
      <c r="Y23" s="157"/>
      <c r="Z23" s="157"/>
      <c r="AA23" s="157"/>
      <c r="AB23" s="157" t="s">
        <v>114</v>
      </c>
      <c r="AC23" s="157" t="s">
        <v>115</v>
      </c>
      <c r="AD23" s="157" t="s">
        <v>57</v>
      </c>
      <c r="AE23" s="157" t="s">
        <v>58</v>
      </c>
      <c r="AF23" s="157" t="s">
        <v>59</v>
      </c>
      <c r="AG23" s="158" t="s">
        <v>116</v>
      </c>
      <c r="AH23" s="158" t="s">
        <v>116</v>
      </c>
      <c r="AI23" s="176">
        <v>45595</v>
      </c>
      <c r="AJ23" s="177" t="s">
        <v>62</v>
      </c>
      <c r="AK23" s="155"/>
    </row>
    <row r="24" s="105" customFormat="1" ht="283" customHeight="1" spans="1:37">
      <c r="A24" s="132">
        <f>SUBTOTAL(103,$D$10:D24)</f>
        <v>8</v>
      </c>
      <c r="B24" s="133" t="s">
        <v>117</v>
      </c>
      <c r="C24" s="136">
        <v>2025</v>
      </c>
      <c r="D24" s="134" t="s">
        <v>118</v>
      </c>
      <c r="E24" s="134" t="s">
        <v>89</v>
      </c>
      <c r="F24" s="134" t="s">
        <v>90</v>
      </c>
      <c r="G24" s="134" t="s">
        <v>53</v>
      </c>
      <c r="H24" s="134" t="s">
        <v>119</v>
      </c>
      <c r="I24" s="134" t="s">
        <v>120</v>
      </c>
      <c r="J24" s="158" t="s">
        <v>121</v>
      </c>
      <c r="K24" s="157">
        <v>2436</v>
      </c>
      <c r="L24" s="157">
        <v>1</v>
      </c>
      <c r="M24" s="157">
        <v>546</v>
      </c>
      <c r="N24" s="157">
        <v>1638</v>
      </c>
      <c r="O24" s="159">
        <v>1169.28</v>
      </c>
      <c r="P24" s="159">
        <f t="shared" si="9"/>
        <v>1169.28</v>
      </c>
      <c r="Q24" s="159">
        <v>1169.28</v>
      </c>
      <c r="R24" s="159"/>
      <c r="S24" s="159"/>
      <c r="T24" s="159"/>
      <c r="U24" s="159"/>
      <c r="V24" s="159"/>
      <c r="W24" s="159"/>
      <c r="X24" s="159"/>
      <c r="Y24" s="159"/>
      <c r="Z24" s="159"/>
      <c r="AA24" s="159"/>
      <c r="AB24" s="170" t="s">
        <v>105</v>
      </c>
      <c r="AC24" s="170" t="s">
        <v>106</v>
      </c>
      <c r="AD24" s="170" t="s">
        <v>57</v>
      </c>
      <c r="AE24" s="170" t="s">
        <v>58</v>
      </c>
      <c r="AF24" s="170" t="s">
        <v>59</v>
      </c>
      <c r="AG24" s="158" t="s">
        <v>122</v>
      </c>
      <c r="AH24" s="178" t="s">
        <v>99</v>
      </c>
      <c r="AI24" s="176">
        <v>45595</v>
      </c>
      <c r="AJ24" s="179" t="s">
        <v>62</v>
      </c>
      <c r="AK24" s="157"/>
    </row>
    <row r="25" s="105" customFormat="1" ht="362" customHeight="1" spans="1:37">
      <c r="A25" s="132">
        <f>SUBTOTAL(103,$D$10:D25)</f>
        <v>9</v>
      </c>
      <c r="B25" s="133" t="s">
        <v>123</v>
      </c>
      <c r="C25" s="136">
        <v>2025</v>
      </c>
      <c r="D25" s="134" t="s">
        <v>124</v>
      </c>
      <c r="E25" s="134" t="s">
        <v>89</v>
      </c>
      <c r="F25" s="134" t="s">
        <v>90</v>
      </c>
      <c r="G25" s="134" t="s">
        <v>53</v>
      </c>
      <c r="H25" s="134" t="s">
        <v>125</v>
      </c>
      <c r="I25" s="134" t="s">
        <v>120</v>
      </c>
      <c r="J25" s="158" t="s">
        <v>126</v>
      </c>
      <c r="K25" s="157">
        <v>2100</v>
      </c>
      <c r="L25" s="159">
        <v>1</v>
      </c>
      <c r="M25" s="157">
        <v>416</v>
      </c>
      <c r="N25" s="157">
        <v>1317</v>
      </c>
      <c r="O25" s="159">
        <v>950</v>
      </c>
      <c r="P25" s="159">
        <f t="shared" si="9"/>
        <v>950</v>
      </c>
      <c r="Q25" s="159">
        <v>950</v>
      </c>
      <c r="R25" s="159"/>
      <c r="S25" s="159"/>
      <c r="T25" s="159"/>
      <c r="U25" s="159"/>
      <c r="V25" s="159"/>
      <c r="W25" s="159"/>
      <c r="X25" s="159"/>
      <c r="Y25" s="159"/>
      <c r="Z25" s="159"/>
      <c r="AA25" s="159"/>
      <c r="AB25" s="170" t="s">
        <v>127</v>
      </c>
      <c r="AC25" s="170" t="s">
        <v>128</v>
      </c>
      <c r="AD25" s="170" t="s">
        <v>57</v>
      </c>
      <c r="AE25" s="170" t="s">
        <v>58</v>
      </c>
      <c r="AF25" s="170" t="s">
        <v>59</v>
      </c>
      <c r="AG25" s="158" t="s">
        <v>129</v>
      </c>
      <c r="AH25" s="158" t="s">
        <v>130</v>
      </c>
      <c r="AI25" s="176">
        <v>45595</v>
      </c>
      <c r="AJ25" s="179" t="s">
        <v>62</v>
      </c>
      <c r="AK25" s="157"/>
    </row>
    <row r="26" s="105" customFormat="1" ht="379" customHeight="1" spans="1:37">
      <c r="A26" s="132">
        <f>SUBTOTAL(103,$D$10:D26)</f>
        <v>10</v>
      </c>
      <c r="B26" s="133" t="s">
        <v>131</v>
      </c>
      <c r="C26" s="136">
        <v>2025</v>
      </c>
      <c r="D26" s="134" t="s">
        <v>132</v>
      </c>
      <c r="E26" s="134" t="s">
        <v>89</v>
      </c>
      <c r="F26" s="134" t="s">
        <v>90</v>
      </c>
      <c r="G26" s="134" t="s">
        <v>53</v>
      </c>
      <c r="H26" s="134" t="s">
        <v>133</v>
      </c>
      <c r="I26" s="134" t="s">
        <v>120</v>
      </c>
      <c r="J26" s="158" t="s">
        <v>134</v>
      </c>
      <c r="K26" s="157">
        <v>12000</v>
      </c>
      <c r="L26" s="159">
        <v>1</v>
      </c>
      <c r="M26" s="157">
        <v>2544</v>
      </c>
      <c r="N26" s="157">
        <v>7633</v>
      </c>
      <c r="O26" s="159">
        <v>5330.937</v>
      </c>
      <c r="P26" s="159">
        <f t="shared" si="9"/>
        <v>5330.937</v>
      </c>
      <c r="Q26" s="159">
        <v>5330.937</v>
      </c>
      <c r="R26" s="159"/>
      <c r="S26" s="159"/>
      <c r="T26" s="159"/>
      <c r="U26" s="159"/>
      <c r="V26" s="159"/>
      <c r="W26" s="159"/>
      <c r="X26" s="159"/>
      <c r="Y26" s="159"/>
      <c r="Z26" s="159"/>
      <c r="AA26" s="159"/>
      <c r="AB26" s="170" t="s">
        <v>96</v>
      </c>
      <c r="AC26" s="170" t="s">
        <v>97</v>
      </c>
      <c r="AD26" s="170" t="s">
        <v>57</v>
      </c>
      <c r="AE26" s="170" t="s">
        <v>58</v>
      </c>
      <c r="AF26" s="170" t="s">
        <v>59</v>
      </c>
      <c r="AG26" s="158" t="s">
        <v>135</v>
      </c>
      <c r="AH26" s="158" t="s">
        <v>136</v>
      </c>
      <c r="AI26" s="176">
        <v>45595</v>
      </c>
      <c r="AJ26" s="179" t="s">
        <v>62</v>
      </c>
      <c r="AK26" s="157"/>
    </row>
    <row r="27" s="105" customFormat="1" ht="189" customHeight="1" spans="1:37">
      <c r="A27" s="132">
        <f>SUBTOTAL(103,$D$10:D27)</f>
        <v>11</v>
      </c>
      <c r="B27" s="133" t="s">
        <v>137</v>
      </c>
      <c r="C27" s="136">
        <v>2025</v>
      </c>
      <c r="D27" s="134" t="s">
        <v>138</v>
      </c>
      <c r="E27" s="134" t="s">
        <v>89</v>
      </c>
      <c r="F27" s="134" t="s">
        <v>90</v>
      </c>
      <c r="G27" s="134" t="s">
        <v>53</v>
      </c>
      <c r="H27" s="134" t="s">
        <v>139</v>
      </c>
      <c r="I27" s="134" t="s">
        <v>120</v>
      </c>
      <c r="J27" s="158" t="s">
        <v>140</v>
      </c>
      <c r="K27" s="157">
        <v>5500</v>
      </c>
      <c r="L27" s="159">
        <v>1</v>
      </c>
      <c r="M27" s="157">
        <v>176</v>
      </c>
      <c r="N27" s="157">
        <v>528</v>
      </c>
      <c r="O27" s="159">
        <v>991</v>
      </c>
      <c r="P27" s="159">
        <f t="shared" si="9"/>
        <v>991</v>
      </c>
      <c r="Q27" s="159">
        <v>991</v>
      </c>
      <c r="R27" s="159"/>
      <c r="S27" s="159"/>
      <c r="T27" s="159"/>
      <c r="U27" s="159"/>
      <c r="V27" s="159"/>
      <c r="W27" s="159"/>
      <c r="X27" s="159"/>
      <c r="Y27" s="159"/>
      <c r="Z27" s="159"/>
      <c r="AA27" s="159"/>
      <c r="AB27" s="170" t="s">
        <v>141</v>
      </c>
      <c r="AC27" s="170" t="s">
        <v>142</v>
      </c>
      <c r="AD27" s="170" t="s">
        <v>57</v>
      </c>
      <c r="AE27" s="170" t="s">
        <v>58</v>
      </c>
      <c r="AF27" s="170" t="s">
        <v>59</v>
      </c>
      <c r="AG27" s="180" t="s">
        <v>143</v>
      </c>
      <c r="AH27" s="158" t="s">
        <v>144</v>
      </c>
      <c r="AI27" s="176">
        <v>45595</v>
      </c>
      <c r="AJ27" s="179" t="s">
        <v>62</v>
      </c>
      <c r="AK27" s="155"/>
    </row>
    <row r="28" s="105" customFormat="1" ht="195" customHeight="1" spans="1:37">
      <c r="A28" s="132">
        <f>SUBTOTAL(103,$D$10:D28)</f>
        <v>12</v>
      </c>
      <c r="B28" s="133" t="s">
        <v>145</v>
      </c>
      <c r="C28" s="136">
        <v>2025</v>
      </c>
      <c r="D28" s="134" t="s">
        <v>146</v>
      </c>
      <c r="E28" s="134" t="s">
        <v>89</v>
      </c>
      <c r="F28" s="134" t="s">
        <v>90</v>
      </c>
      <c r="G28" s="134" t="s">
        <v>53</v>
      </c>
      <c r="H28" s="134" t="s">
        <v>147</v>
      </c>
      <c r="I28" s="134" t="s">
        <v>120</v>
      </c>
      <c r="J28" s="158" t="s">
        <v>148</v>
      </c>
      <c r="K28" s="157">
        <v>2300</v>
      </c>
      <c r="L28" s="159">
        <v>1</v>
      </c>
      <c r="M28" s="157">
        <v>124</v>
      </c>
      <c r="N28" s="157">
        <v>237</v>
      </c>
      <c r="O28" s="159">
        <v>759</v>
      </c>
      <c r="P28" s="159">
        <f t="shared" si="9"/>
        <v>759</v>
      </c>
      <c r="Q28" s="159">
        <v>759</v>
      </c>
      <c r="R28" s="159"/>
      <c r="S28" s="159"/>
      <c r="T28" s="159"/>
      <c r="U28" s="159"/>
      <c r="V28" s="159"/>
      <c r="W28" s="159"/>
      <c r="X28" s="159"/>
      <c r="Y28" s="159"/>
      <c r="Z28" s="159"/>
      <c r="AA28" s="159"/>
      <c r="AB28" s="170" t="s">
        <v>141</v>
      </c>
      <c r="AC28" s="170" t="s">
        <v>142</v>
      </c>
      <c r="AD28" s="170" t="s">
        <v>57</v>
      </c>
      <c r="AE28" s="170" t="s">
        <v>58</v>
      </c>
      <c r="AF28" s="170" t="s">
        <v>59</v>
      </c>
      <c r="AG28" s="158" t="s">
        <v>149</v>
      </c>
      <c r="AH28" s="158" t="s">
        <v>150</v>
      </c>
      <c r="AI28" s="176">
        <v>45595</v>
      </c>
      <c r="AJ28" s="179" t="s">
        <v>62</v>
      </c>
      <c r="AK28" s="155"/>
    </row>
    <row r="29" s="105" customFormat="1" ht="152" customHeight="1" spans="1:37">
      <c r="A29" s="132">
        <f>SUBTOTAL(103,$D$10:D29)</f>
        <v>13</v>
      </c>
      <c r="B29" s="133" t="s">
        <v>151</v>
      </c>
      <c r="C29" s="136">
        <v>2025</v>
      </c>
      <c r="D29" s="134" t="s">
        <v>152</v>
      </c>
      <c r="E29" s="134" t="s">
        <v>89</v>
      </c>
      <c r="F29" s="134" t="s">
        <v>90</v>
      </c>
      <c r="G29" s="134" t="s">
        <v>53</v>
      </c>
      <c r="H29" s="138" t="s">
        <v>153</v>
      </c>
      <c r="I29" s="134" t="s">
        <v>154</v>
      </c>
      <c r="J29" s="138" t="s">
        <v>155</v>
      </c>
      <c r="K29" s="159">
        <v>6</v>
      </c>
      <c r="L29" s="159">
        <v>1</v>
      </c>
      <c r="M29" s="159">
        <v>30000</v>
      </c>
      <c r="N29" s="159">
        <v>150000</v>
      </c>
      <c r="O29" s="159">
        <v>336.618</v>
      </c>
      <c r="P29" s="159">
        <f t="shared" si="9"/>
        <v>336.618</v>
      </c>
      <c r="Q29" s="159">
        <v>336.618</v>
      </c>
      <c r="R29" s="159"/>
      <c r="S29" s="159"/>
      <c r="T29" s="159"/>
      <c r="U29" s="159"/>
      <c r="V29" s="159"/>
      <c r="W29" s="159"/>
      <c r="X29" s="159"/>
      <c r="Y29" s="159"/>
      <c r="Z29" s="159"/>
      <c r="AA29" s="159"/>
      <c r="AB29" s="170" t="s">
        <v>156</v>
      </c>
      <c r="AC29" s="170" t="s">
        <v>157</v>
      </c>
      <c r="AD29" s="169" t="s">
        <v>158</v>
      </c>
      <c r="AE29" s="169" t="s">
        <v>159</v>
      </c>
      <c r="AF29" s="170" t="s">
        <v>59</v>
      </c>
      <c r="AG29" s="158" t="s">
        <v>160</v>
      </c>
      <c r="AH29" s="158" t="s">
        <v>161</v>
      </c>
      <c r="AI29" s="176">
        <v>45595</v>
      </c>
      <c r="AJ29" s="177" t="s">
        <v>62</v>
      </c>
      <c r="AK29" s="155"/>
    </row>
    <row r="30" s="105" customFormat="1" ht="380" customHeight="1" spans="1:37">
      <c r="A30" s="136">
        <f>SUBTOTAL(103,$D$10:D30)</f>
        <v>14</v>
      </c>
      <c r="B30" s="133" t="s">
        <v>162</v>
      </c>
      <c r="C30" s="133">
        <v>2025</v>
      </c>
      <c r="D30" s="134" t="s">
        <v>163</v>
      </c>
      <c r="E30" s="134" t="s">
        <v>89</v>
      </c>
      <c r="F30" s="134" t="s">
        <v>90</v>
      </c>
      <c r="G30" s="134" t="s">
        <v>53</v>
      </c>
      <c r="H30" s="134" t="s">
        <v>164</v>
      </c>
      <c r="I30" s="160" t="s">
        <v>120</v>
      </c>
      <c r="J30" s="134" t="s">
        <v>165</v>
      </c>
      <c r="K30" s="159">
        <v>8129</v>
      </c>
      <c r="L30" s="159">
        <v>1</v>
      </c>
      <c r="M30" s="159">
        <v>2325</v>
      </c>
      <c r="N30" s="159">
        <v>6977</v>
      </c>
      <c r="O30" s="159">
        <v>1422.57</v>
      </c>
      <c r="P30" s="159">
        <f t="shared" si="9"/>
        <v>1422.57</v>
      </c>
      <c r="Q30" s="159">
        <v>1422.57</v>
      </c>
      <c r="R30" s="159"/>
      <c r="S30" s="159"/>
      <c r="T30" s="159"/>
      <c r="U30" s="159"/>
      <c r="V30" s="159"/>
      <c r="W30" s="159"/>
      <c r="X30" s="159"/>
      <c r="Y30" s="159"/>
      <c r="Z30" s="159"/>
      <c r="AA30" s="159"/>
      <c r="AB30" s="169" t="s">
        <v>96</v>
      </c>
      <c r="AC30" s="157" t="s">
        <v>97</v>
      </c>
      <c r="AD30" s="170" t="s">
        <v>57</v>
      </c>
      <c r="AE30" s="170" t="s">
        <v>58</v>
      </c>
      <c r="AF30" s="170" t="s">
        <v>59</v>
      </c>
      <c r="AG30" s="170" t="s">
        <v>166</v>
      </c>
      <c r="AH30" s="181" t="s">
        <v>136</v>
      </c>
      <c r="AI30" s="176">
        <v>45595</v>
      </c>
      <c r="AJ30" s="179" t="s">
        <v>62</v>
      </c>
      <c r="AK30" s="170"/>
    </row>
    <row r="31" s="105" customFormat="1" ht="283" customHeight="1" spans="1:37">
      <c r="A31" s="132">
        <f>SUBTOTAL(103,$D$10:D31)</f>
        <v>15</v>
      </c>
      <c r="B31" s="133" t="s">
        <v>167</v>
      </c>
      <c r="C31" s="136">
        <v>2025</v>
      </c>
      <c r="D31" s="134" t="s">
        <v>168</v>
      </c>
      <c r="E31" s="134" t="s">
        <v>89</v>
      </c>
      <c r="F31" s="134" t="s">
        <v>90</v>
      </c>
      <c r="G31" s="134" t="s">
        <v>53</v>
      </c>
      <c r="H31" s="134" t="s">
        <v>169</v>
      </c>
      <c r="I31" s="134" t="s">
        <v>120</v>
      </c>
      <c r="J31" s="158" t="s">
        <v>170</v>
      </c>
      <c r="K31" s="157">
        <v>3291</v>
      </c>
      <c r="L31" s="159">
        <v>1</v>
      </c>
      <c r="M31" s="157">
        <v>767</v>
      </c>
      <c r="N31" s="157">
        <v>2115</v>
      </c>
      <c r="O31" s="159">
        <v>550</v>
      </c>
      <c r="P31" s="159">
        <f t="shared" si="9"/>
        <v>550</v>
      </c>
      <c r="Q31" s="159">
        <v>550</v>
      </c>
      <c r="R31" s="159"/>
      <c r="S31" s="159"/>
      <c r="T31" s="159"/>
      <c r="U31" s="159"/>
      <c r="V31" s="159"/>
      <c r="W31" s="159"/>
      <c r="X31" s="159"/>
      <c r="Y31" s="159"/>
      <c r="Z31" s="159"/>
      <c r="AA31" s="159"/>
      <c r="AB31" s="170" t="s">
        <v>127</v>
      </c>
      <c r="AC31" s="170" t="s">
        <v>128</v>
      </c>
      <c r="AD31" s="170" t="s">
        <v>57</v>
      </c>
      <c r="AE31" s="170" t="s">
        <v>58</v>
      </c>
      <c r="AF31" s="170" t="s">
        <v>59</v>
      </c>
      <c r="AG31" s="158" t="s">
        <v>171</v>
      </c>
      <c r="AH31" s="158" t="s">
        <v>172</v>
      </c>
      <c r="AI31" s="176">
        <v>45595</v>
      </c>
      <c r="AJ31" s="179" t="s">
        <v>62</v>
      </c>
      <c r="AK31" s="157"/>
    </row>
    <row r="32" s="105" customFormat="1" ht="33" customHeight="1" spans="1:37">
      <c r="A32" s="130" t="s">
        <v>49</v>
      </c>
      <c r="B32" s="131" t="s">
        <v>173</v>
      </c>
      <c r="C32" s="137"/>
      <c r="D32" s="131"/>
      <c r="E32" s="131"/>
      <c r="F32" s="131"/>
      <c r="G32" s="131"/>
      <c r="H32" s="131"/>
      <c r="I32" s="131"/>
      <c r="J32" s="131"/>
      <c r="K32" s="156">
        <f>SUM(K33:K35)</f>
        <v>28816</v>
      </c>
      <c r="L32" s="156">
        <f t="shared" ref="L32:AA32" si="10">SUM(L33:L35)</f>
        <v>3</v>
      </c>
      <c r="M32" s="156">
        <f t="shared" si="10"/>
        <v>1907</v>
      </c>
      <c r="N32" s="156">
        <f t="shared" si="10"/>
        <v>7331</v>
      </c>
      <c r="O32" s="156">
        <f t="shared" si="10"/>
        <v>7640</v>
      </c>
      <c r="P32" s="156">
        <f t="shared" si="10"/>
        <v>7640</v>
      </c>
      <c r="Q32" s="156">
        <f t="shared" si="10"/>
        <v>6800</v>
      </c>
      <c r="R32" s="156">
        <f t="shared" si="10"/>
        <v>0</v>
      </c>
      <c r="S32" s="156">
        <f t="shared" si="10"/>
        <v>840</v>
      </c>
      <c r="T32" s="156">
        <f t="shared" si="10"/>
        <v>0</v>
      </c>
      <c r="U32" s="156">
        <f t="shared" si="10"/>
        <v>0</v>
      </c>
      <c r="V32" s="156">
        <f t="shared" si="10"/>
        <v>0</v>
      </c>
      <c r="W32" s="156">
        <f t="shared" si="10"/>
        <v>0</v>
      </c>
      <c r="X32" s="156">
        <f t="shared" si="10"/>
        <v>0</v>
      </c>
      <c r="Y32" s="156">
        <f t="shared" si="10"/>
        <v>0</v>
      </c>
      <c r="Z32" s="156">
        <f t="shared" si="10"/>
        <v>0</v>
      </c>
      <c r="AA32" s="156">
        <f t="shared" si="10"/>
        <v>0</v>
      </c>
      <c r="AB32" s="169"/>
      <c r="AC32" s="169"/>
      <c r="AD32" s="169"/>
      <c r="AE32" s="169"/>
      <c r="AF32" s="169"/>
      <c r="AG32" s="169"/>
      <c r="AH32" s="169"/>
      <c r="AI32" s="169"/>
      <c r="AJ32" s="169"/>
      <c r="AK32" s="169"/>
    </row>
    <row r="33" s="105" customFormat="1" ht="113.1" customHeight="1" spans="1:37">
      <c r="A33" s="132">
        <f>SUBTOTAL(103,$D$10:D33)</f>
        <v>16</v>
      </c>
      <c r="B33" s="133" t="s">
        <v>174</v>
      </c>
      <c r="C33" s="136">
        <v>2025</v>
      </c>
      <c r="D33" s="134" t="s">
        <v>175</v>
      </c>
      <c r="E33" s="134" t="s">
        <v>89</v>
      </c>
      <c r="F33" s="134" t="s">
        <v>173</v>
      </c>
      <c r="G33" s="134" t="s">
        <v>53</v>
      </c>
      <c r="H33" s="134" t="s">
        <v>176</v>
      </c>
      <c r="I33" s="134" t="s">
        <v>177</v>
      </c>
      <c r="J33" s="138" t="s">
        <v>178</v>
      </c>
      <c r="K33" s="157">
        <v>16</v>
      </c>
      <c r="L33" s="157">
        <v>1</v>
      </c>
      <c r="M33" s="157">
        <v>1127</v>
      </c>
      <c r="N33" s="157">
        <v>4311</v>
      </c>
      <c r="O33" s="157">
        <v>380</v>
      </c>
      <c r="P33" s="157">
        <f>Q33+R33+S33+T33</f>
        <v>380</v>
      </c>
      <c r="Q33" s="157"/>
      <c r="R33" s="157"/>
      <c r="S33" s="157">
        <v>380</v>
      </c>
      <c r="T33" s="157"/>
      <c r="U33" s="157">
        <v>0</v>
      </c>
      <c r="V33" s="157">
        <v>0</v>
      </c>
      <c r="W33" s="157">
        <v>0</v>
      </c>
      <c r="X33" s="157">
        <v>0</v>
      </c>
      <c r="Y33" s="157"/>
      <c r="Z33" s="157"/>
      <c r="AA33" s="157"/>
      <c r="AB33" s="157" t="s">
        <v>114</v>
      </c>
      <c r="AC33" s="157" t="s">
        <v>115</v>
      </c>
      <c r="AD33" s="157" t="s">
        <v>57</v>
      </c>
      <c r="AE33" s="157" t="s">
        <v>58</v>
      </c>
      <c r="AF33" s="157" t="s">
        <v>59</v>
      </c>
      <c r="AG33" s="158" t="s">
        <v>179</v>
      </c>
      <c r="AH33" s="158" t="s">
        <v>180</v>
      </c>
      <c r="AI33" s="176">
        <v>45595</v>
      </c>
      <c r="AJ33" s="177" t="s">
        <v>62</v>
      </c>
      <c r="AK33" s="155"/>
    </row>
    <row r="34" s="105" customFormat="1" ht="104.1" customHeight="1" spans="1:37">
      <c r="A34" s="132">
        <f>SUBTOTAL(103,$D$10:D34)</f>
        <v>17</v>
      </c>
      <c r="B34" s="133" t="s">
        <v>181</v>
      </c>
      <c r="C34" s="136">
        <v>2025</v>
      </c>
      <c r="D34" s="134" t="s">
        <v>182</v>
      </c>
      <c r="E34" s="134" t="s">
        <v>89</v>
      </c>
      <c r="F34" s="134" t="s">
        <v>173</v>
      </c>
      <c r="G34" s="134" t="s">
        <v>53</v>
      </c>
      <c r="H34" s="134" t="s">
        <v>183</v>
      </c>
      <c r="I34" s="134" t="s">
        <v>120</v>
      </c>
      <c r="J34" s="138" t="s">
        <v>184</v>
      </c>
      <c r="K34" s="157">
        <v>22000</v>
      </c>
      <c r="L34" s="157">
        <v>1</v>
      </c>
      <c r="M34" s="157">
        <v>100</v>
      </c>
      <c r="N34" s="157">
        <v>300</v>
      </c>
      <c r="O34" s="157">
        <v>460</v>
      </c>
      <c r="P34" s="157">
        <f>Q34+R34+S34+T34</f>
        <v>460</v>
      </c>
      <c r="Q34" s="157"/>
      <c r="R34" s="157"/>
      <c r="S34" s="157">
        <v>460</v>
      </c>
      <c r="T34" s="157"/>
      <c r="U34" s="157">
        <v>0</v>
      </c>
      <c r="V34" s="157">
        <v>0</v>
      </c>
      <c r="W34" s="157">
        <v>0</v>
      </c>
      <c r="X34" s="157">
        <v>0</v>
      </c>
      <c r="Y34" s="157"/>
      <c r="Z34" s="157"/>
      <c r="AA34" s="157"/>
      <c r="AB34" s="157" t="s">
        <v>185</v>
      </c>
      <c r="AC34" s="157" t="s">
        <v>186</v>
      </c>
      <c r="AD34" s="157" t="s">
        <v>57</v>
      </c>
      <c r="AE34" s="157" t="s">
        <v>58</v>
      </c>
      <c r="AF34" s="157" t="s">
        <v>59</v>
      </c>
      <c r="AG34" s="158" t="s">
        <v>187</v>
      </c>
      <c r="AH34" s="158" t="s">
        <v>188</v>
      </c>
      <c r="AI34" s="176">
        <v>45595</v>
      </c>
      <c r="AJ34" s="177" t="s">
        <v>62</v>
      </c>
      <c r="AK34" s="155"/>
    </row>
    <row r="35" s="103" customFormat="1" ht="408" customHeight="1" spans="1:37">
      <c r="A35" s="136">
        <f>SUBTOTAL(103,$D$10:D35)</f>
        <v>18</v>
      </c>
      <c r="B35" s="133" t="s">
        <v>189</v>
      </c>
      <c r="C35" s="136">
        <v>2025</v>
      </c>
      <c r="D35" s="134" t="s">
        <v>190</v>
      </c>
      <c r="E35" s="134" t="s">
        <v>89</v>
      </c>
      <c r="F35" s="134" t="s">
        <v>173</v>
      </c>
      <c r="G35" s="134" t="s">
        <v>53</v>
      </c>
      <c r="H35" s="139" t="s">
        <v>191</v>
      </c>
      <c r="I35" s="134" t="s">
        <v>76</v>
      </c>
      <c r="J35" s="138" t="s">
        <v>192</v>
      </c>
      <c r="K35" s="155">
        <v>6800</v>
      </c>
      <c r="L35" s="155">
        <v>1</v>
      </c>
      <c r="M35" s="155">
        <v>680</v>
      </c>
      <c r="N35" s="155">
        <v>2720</v>
      </c>
      <c r="O35" s="161">
        <v>6800</v>
      </c>
      <c r="P35" s="155">
        <f>Q35+R35+S35+T35</f>
        <v>6800</v>
      </c>
      <c r="Q35" s="155">
        <v>6800</v>
      </c>
      <c r="R35" s="155"/>
      <c r="S35" s="155"/>
      <c r="T35" s="155"/>
      <c r="U35" s="155"/>
      <c r="V35" s="155"/>
      <c r="W35" s="155"/>
      <c r="X35" s="155"/>
      <c r="Y35" s="155"/>
      <c r="Z35" s="155"/>
      <c r="AA35" s="155"/>
      <c r="AB35" s="155" t="s">
        <v>57</v>
      </c>
      <c r="AC35" s="155" t="s">
        <v>58</v>
      </c>
      <c r="AD35" s="155" t="s">
        <v>57</v>
      </c>
      <c r="AE35" s="155" t="s">
        <v>58</v>
      </c>
      <c r="AF35" s="155" t="s">
        <v>59</v>
      </c>
      <c r="AG35" s="173" t="s">
        <v>193</v>
      </c>
      <c r="AH35" s="173" t="s">
        <v>194</v>
      </c>
      <c r="AI35" s="174">
        <v>45595</v>
      </c>
      <c r="AJ35" s="175" t="s">
        <v>62</v>
      </c>
      <c r="AK35" s="155"/>
    </row>
    <row r="36" s="103" customFormat="1" ht="33" customHeight="1" spans="1:37">
      <c r="A36" s="135" t="s">
        <v>49</v>
      </c>
      <c r="B36" s="140" t="s">
        <v>195</v>
      </c>
      <c r="C36" s="141"/>
      <c r="D36" s="141"/>
      <c r="E36" s="141"/>
      <c r="F36" s="141"/>
      <c r="G36" s="141"/>
      <c r="H36" s="141"/>
      <c r="I36" s="141"/>
      <c r="J36" s="162"/>
      <c r="K36" s="155"/>
      <c r="L36" s="155"/>
      <c r="M36" s="155"/>
      <c r="N36" s="155"/>
      <c r="O36" s="161"/>
      <c r="P36" s="161"/>
      <c r="Q36" s="161"/>
      <c r="R36" s="161"/>
      <c r="S36" s="161"/>
      <c r="T36" s="161"/>
      <c r="U36" s="161"/>
      <c r="V36" s="161"/>
      <c r="W36" s="161"/>
      <c r="X36" s="161"/>
      <c r="Y36" s="161"/>
      <c r="Z36" s="148"/>
      <c r="AA36" s="148"/>
      <c r="AB36" s="155"/>
      <c r="AC36" s="155"/>
      <c r="AD36" s="155"/>
      <c r="AE36" s="155"/>
      <c r="AF36" s="155"/>
      <c r="AG36" s="173"/>
      <c r="AH36" s="173"/>
      <c r="AI36" s="155"/>
      <c r="AJ36" s="155"/>
      <c r="AK36" s="155"/>
    </row>
    <row r="37" s="103" customFormat="1" ht="33" customHeight="1" spans="1:37">
      <c r="A37" s="135" t="s">
        <v>49</v>
      </c>
      <c r="B37" s="140" t="s">
        <v>196</v>
      </c>
      <c r="C37" s="141"/>
      <c r="D37" s="141"/>
      <c r="E37" s="141"/>
      <c r="F37" s="141"/>
      <c r="G37" s="141"/>
      <c r="H37" s="141"/>
      <c r="I37" s="141"/>
      <c r="J37" s="162"/>
      <c r="K37" s="155">
        <f>SUM(K38:K38)</f>
        <v>44482</v>
      </c>
      <c r="L37" s="155">
        <f t="shared" ref="L37:AA37" si="11">SUM(L38:L38)</f>
        <v>1</v>
      </c>
      <c r="M37" s="155">
        <f t="shared" si="11"/>
        <v>2796</v>
      </c>
      <c r="N37" s="155">
        <f t="shared" si="11"/>
        <v>10628</v>
      </c>
      <c r="O37" s="161">
        <f t="shared" si="11"/>
        <v>908.42</v>
      </c>
      <c r="P37" s="161">
        <f t="shared" si="11"/>
        <v>0</v>
      </c>
      <c r="Q37" s="161">
        <f t="shared" si="11"/>
        <v>0</v>
      </c>
      <c r="R37" s="161">
        <f t="shared" si="11"/>
        <v>0</v>
      </c>
      <c r="S37" s="161">
        <f t="shared" si="11"/>
        <v>0</v>
      </c>
      <c r="T37" s="161">
        <f t="shared" si="11"/>
        <v>0</v>
      </c>
      <c r="U37" s="161">
        <f t="shared" si="11"/>
        <v>908.42</v>
      </c>
      <c r="V37" s="161">
        <f t="shared" si="11"/>
        <v>0</v>
      </c>
      <c r="W37" s="161">
        <f t="shared" si="11"/>
        <v>0</v>
      </c>
      <c r="X37" s="161">
        <f t="shared" si="11"/>
        <v>0</v>
      </c>
      <c r="Y37" s="161">
        <f t="shared" si="11"/>
        <v>0</v>
      </c>
      <c r="Z37" s="148">
        <f t="shared" si="11"/>
        <v>0</v>
      </c>
      <c r="AA37" s="148">
        <f t="shared" si="11"/>
        <v>0</v>
      </c>
      <c r="AB37" s="155"/>
      <c r="AC37" s="155"/>
      <c r="AD37" s="155"/>
      <c r="AE37" s="155"/>
      <c r="AF37" s="155"/>
      <c r="AG37" s="173"/>
      <c r="AH37" s="173"/>
      <c r="AI37" s="155"/>
      <c r="AJ37" s="155"/>
      <c r="AK37" s="155"/>
    </row>
    <row r="38" s="103" customFormat="1" ht="216" customHeight="1" spans="1:37">
      <c r="A38" s="136">
        <f>SUBTOTAL(103,$D$10:D38)</f>
        <v>19</v>
      </c>
      <c r="B38" s="133" t="s">
        <v>197</v>
      </c>
      <c r="C38" s="136">
        <v>2025</v>
      </c>
      <c r="D38" s="134" t="s">
        <v>198</v>
      </c>
      <c r="E38" s="134" t="s">
        <v>89</v>
      </c>
      <c r="F38" s="134" t="s">
        <v>196</v>
      </c>
      <c r="G38" s="134" t="s">
        <v>199</v>
      </c>
      <c r="H38" s="134" t="s">
        <v>200</v>
      </c>
      <c r="I38" s="134" t="s">
        <v>112</v>
      </c>
      <c r="J38" s="138" t="s">
        <v>201</v>
      </c>
      <c r="K38" s="155">
        <v>44482</v>
      </c>
      <c r="L38" s="155">
        <v>1</v>
      </c>
      <c r="M38" s="155">
        <v>2796</v>
      </c>
      <c r="N38" s="155">
        <v>10628</v>
      </c>
      <c r="O38" s="161">
        <v>908.42</v>
      </c>
      <c r="P38" s="155">
        <f>Q38+R38+S38+T38</f>
        <v>0</v>
      </c>
      <c r="Q38" s="155"/>
      <c r="R38" s="155"/>
      <c r="S38" s="155"/>
      <c r="T38" s="155"/>
      <c r="U38" s="155">
        <v>908.42</v>
      </c>
      <c r="V38" s="155">
        <v>0</v>
      </c>
      <c r="W38" s="155">
        <v>0</v>
      </c>
      <c r="X38" s="155">
        <v>0</v>
      </c>
      <c r="Y38" s="155"/>
      <c r="Z38" s="155"/>
      <c r="AA38" s="155"/>
      <c r="AB38" s="155" t="s">
        <v>202</v>
      </c>
      <c r="AC38" s="155" t="s">
        <v>203</v>
      </c>
      <c r="AD38" s="155" t="s">
        <v>202</v>
      </c>
      <c r="AE38" s="155" t="s">
        <v>203</v>
      </c>
      <c r="AF38" s="155" t="s">
        <v>59</v>
      </c>
      <c r="AG38" s="173" t="s">
        <v>204</v>
      </c>
      <c r="AH38" s="173" t="s">
        <v>205</v>
      </c>
      <c r="AI38" s="174">
        <v>45595</v>
      </c>
      <c r="AJ38" s="175" t="s">
        <v>62</v>
      </c>
      <c r="AK38" s="155"/>
    </row>
    <row r="39" s="103" customFormat="1" ht="33" customHeight="1" spans="1:37">
      <c r="A39" s="135" t="s">
        <v>49</v>
      </c>
      <c r="B39" s="140" t="s">
        <v>206</v>
      </c>
      <c r="C39" s="141"/>
      <c r="D39" s="141"/>
      <c r="E39" s="141"/>
      <c r="F39" s="141"/>
      <c r="G39" s="141"/>
      <c r="H39" s="141"/>
      <c r="I39" s="141"/>
      <c r="J39" s="162"/>
      <c r="K39" s="155">
        <f>SUM(K40:K43)</f>
        <v>4</v>
      </c>
      <c r="L39" s="155">
        <f t="shared" ref="L39:AA39" si="12">SUM(L40:L43)</f>
        <v>4</v>
      </c>
      <c r="M39" s="155">
        <f t="shared" si="12"/>
        <v>590</v>
      </c>
      <c r="N39" s="155">
        <f t="shared" si="12"/>
        <v>3525</v>
      </c>
      <c r="O39" s="161">
        <f t="shared" si="12"/>
        <v>1480</v>
      </c>
      <c r="P39" s="161">
        <f t="shared" si="12"/>
        <v>1480</v>
      </c>
      <c r="Q39" s="161">
        <f t="shared" si="12"/>
        <v>0</v>
      </c>
      <c r="R39" s="161">
        <f t="shared" si="12"/>
        <v>0</v>
      </c>
      <c r="S39" s="161">
        <f t="shared" si="12"/>
        <v>1480</v>
      </c>
      <c r="T39" s="161">
        <f t="shared" si="12"/>
        <v>0</v>
      </c>
      <c r="U39" s="161">
        <f t="shared" si="12"/>
        <v>0</v>
      </c>
      <c r="V39" s="161">
        <f t="shared" si="12"/>
        <v>0</v>
      </c>
      <c r="W39" s="161">
        <f t="shared" si="12"/>
        <v>0</v>
      </c>
      <c r="X39" s="161">
        <f t="shared" si="12"/>
        <v>0</v>
      </c>
      <c r="Y39" s="161">
        <f t="shared" si="12"/>
        <v>0</v>
      </c>
      <c r="Z39" s="148">
        <f t="shared" si="12"/>
        <v>0</v>
      </c>
      <c r="AA39" s="148">
        <f t="shared" si="12"/>
        <v>0</v>
      </c>
      <c r="AB39" s="155"/>
      <c r="AC39" s="155"/>
      <c r="AD39" s="155"/>
      <c r="AE39" s="155"/>
      <c r="AF39" s="155"/>
      <c r="AG39" s="173"/>
      <c r="AH39" s="173"/>
      <c r="AI39" s="155"/>
      <c r="AJ39" s="155"/>
      <c r="AK39" s="155"/>
    </row>
    <row r="40" s="103" customFormat="1" ht="153" customHeight="1" spans="1:37">
      <c r="A40" s="136">
        <f>SUBTOTAL(103,$D$10:D40)</f>
        <v>20</v>
      </c>
      <c r="B40" s="133" t="s">
        <v>207</v>
      </c>
      <c r="C40" s="136">
        <v>2025</v>
      </c>
      <c r="D40" s="134" t="s">
        <v>208</v>
      </c>
      <c r="E40" s="134" t="s">
        <v>89</v>
      </c>
      <c r="F40" s="134" t="s">
        <v>206</v>
      </c>
      <c r="G40" s="134" t="s">
        <v>53</v>
      </c>
      <c r="H40" s="134" t="s">
        <v>209</v>
      </c>
      <c r="I40" s="134" t="s">
        <v>67</v>
      </c>
      <c r="J40" s="138" t="s">
        <v>210</v>
      </c>
      <c r="K40" s="155">
        <v>1</v>
      </c>
      <c r="L40" s="155">
        <v>1</v>
      </c>
      <c r="M40" s="155">
        <v>282</v>
      </c>
      <c r="N40" s="155">
        <v>985</v>
      </c>
      <c r="O40" s="161">
        <v>200</v>
      </c>
      <c r="P40" s="155">
        <f>Q40+R40+S40+T40</f>
        <v>200</v>
      </c>
      <c r="Q40" s="155"/>
      <c r="R40" s="155"/>
      <c r="S40" s="155">
        <v>200</v>
      </c>
      <c r="T40" s="155"/>
      <c r="U40" s="155">
        <v>0</v>
      </c>
      <c r="V40" s="155">
        <v>0</v>
      </c>
      <c r="W40" s="155">
        <v>0</v>
      </c>
      <c r="X40" s="155">
        <v>0</v>
      </c>
      <c r="Y40" s="155"/>
      <c r="Z40" s="155"/>
      <c r="AA40" s="155"/>
      <c r="AB40" s="155" t="s">
        <v>211</v>
      </c>
      <c r="AC40" s="155" t="s">
        <v>212</v>
      </c>
      <c r="AD40" s="155" t="s">
        <v>213</v>
      </c>
      <c r="AE40" s="155" t="s">
        <v>214</v>
      </c>
      <c r="AF40" s="155" t="s">
        <v>215</v>
      </c>
      <c r="AG40" s="173" t="s">
        <v>216</v>
      </c>
      <c r="AH40" s="173" t="s">
        <v>217</v>
      </c>
      <c r="AI40" s="174">
        <v>45595</v>
      </c>
      <c r="AJ40" s="175" t="s">
        <v>62</v>
      </c>
      <c r="AK40" s="155"/>
    </row>
    <row r="41" s="103" customFormat="1" ht="117" customHeight="1" spans="1:37">
      <c r="A41" s="136">
        <f>SUBTOTAL(103,$D$10:D41)</f>
        <v>21</v>
      </c>
      <c r="B41" s="133" t="s">
        <v>218</v>
      </c>
      <c r="C41" s="136">
        <v>2025</v>
      </c>
      <c r="D41" s="134" t="s">
        <v>219</v>
      </c>
      <c r="E41" s="134" t="s">
        <v>89</v>
      </c>
      <c r="F41" s="134" t="s">
        <v>206</v>
      </c>
      <c r="G41" s="134" t="s">
        <v>102</v>
      </c>
      <c r="H41" s="134" t="s">
        <v>220</v>
      </c>
      <c r="I41" s="134" t="s">
        <v>120</v>
      </c>
      <c r="J41" s="138" t="s">
        <v>221</v>
      </c>
      <c r="K41" s="155">
        <v>1</v>
      </c>
      <c r="L41" s="155">
        <v>1</v>
      </c>
      <c r="M41" s="155">
        <v>206</v>
      </c>
      <c r="N41" s="155">
        <v>836</v>
      </c>
      <c r="O41" s="161">
        <v>380</v>
      </c>
      <c r="P41" s="155">
        <f>Q41+R41+S41+T41</f>
        <v>380</v>
      </c>
      <c r="Q41" s="155"/>
      <c r="R41" s="155"/>
      <c r="S41" s="155">
        <v>380</v>
      </c>
      <c r="T41" s="155"/>
      <c r="U41" s="155">
        <v>0</v>
      </c>
      <c r="V41" s="155">
        <v>0</v>
      </c>
      <c r="W41" s="155">
        <v>0</v>
      </c>
      <c r="X41" s="155">
        <v>0</v>
      </c>
      <c r="Y41" s="155"/>
      <c r="Z41" s="155"/>
      <c r="AA41" s="155"/>
      <c r="AB41" s="155" t="s">
        <v>222</v>
      </c>
      <c r="AC41" s="155" t="s">
        <v>223</v>
      </c>
      <c r="AD41" s="155" t="s">
        <v>213</v>
      </c>
      <c r="AE41" s="155" t="s">
        <v>214</v>
      </c>
      <c r="AF41" s="155" t="s">
        <v>215</v>
      </c>
      <c r="AG41" s="173" t="s">
        <v>224</v>
      </c>
      <c r="AH41" s="173" t="s">
        <v>225</v>
      </c>
      <c r="AI41" s="174">
        <v>45595</v>
      </c>
      <c r="AJ41" s="175" t="s">
        <v>62</v>
      </c>
      <c r="AK41" s="155"/>
    </row>
    <row r="42" s="103" customFormat="1" ht="121" customHeight="1" spans="1:37">
      <c r="A42" s="136">
        <f>SUBTOTAL(103,$D$10:D42)</f>
        <v>22</v>
      </c>
      <c r="B42" s="133" t="s">
        <v>226</v>
      </c>
      <c r="C42" s="136">
        <v>2025</v>
      </c>
      <c r="D42" s="134" t="s">
        <v>227</v>
      </c>
      <c r="E42" s="134" t="s">
        <v>89</v>
      </c>
      <c r="F42" s="134" t="s">
        <v>206</v>
      </c>
      <c r="G42" s="134" t="s">
        <v>53</v>
      </c>
      <c r="H42" s="134" t="s">
        <v>228</v>
      </c>
      <c r="I42" s="134" t="s">
        <v>112</v>
      </c>
      <c r="J42" s="138" t="s">
        <v>229</v>
      </c>
      <c r="K42" s="155">
        <v>1</v>
      </c>
      <c r="L42" s="155">
        <v>1</v>
      </c>
      <c r="M42" s="155">
        <v>52</v>
      </c>
      <c r="N42" s="155">
        <v>213</v>
      </c>
      <c r="O42" s="161">
        <v>100</v>
      </c>
      <c r="P42" s="155">
        <f>Q42+R42+S42+T42</f>
        <v>100</v>
      </c>
      <c r="Q42" s="155"/>
      <c r="R42" s="155"/>
      <c r="S42" s="155">
        <v>100</v>
      </c>
      <c r="T42" s="155"/>
      <c r="U42" s="155">
        <v>0</v>
      </c>
      <c r="V42" s="155"/>
      <c r="W42" s="155"/>
      <c r="X42" s="155"/>
      <c r="Y42" s="155"/>
      <c r="Z42" s="155"/>
      <c r="AA42" s="155"/>
      <c r="AB42" s="155" t="s">
        <v>114</v>
      </c>
      <c r="AC42" s="155" t="s">
        <v>115</v>
      </c>
      <c r="AD42" s="155" t="s">
        <v>213</v>
      </c>
      <c r="AE42" s="155" t="s">
        <v>214</v>
      </c>
      <c r="AF42" s="155" t="s">
        <v>215</v>
      </c>
      <c r="AG42" s="173" t="s">
        <v>230</v>
      </c>
      <c r="AH42" s="173" t="s">
        <v>231</v>
      </c>
      <c r="AI42" s="174">
        <v>45595</v>
      </c>
      <c r="AJ42" s="175" t="s">
        <v>62</v>
      </c>
      <c r="AK42" s="155"/>
    </row>
    <row r="43" s="103" customFormat="1" ht="156" customHeight="1" spans="1:37">
      <c r="A43" s="136">
        <f>SUBTOTAL(103,$D$10:D43)</f>
        <v>23</v>
      </c>
      <c r="B43" s="133" t="s">
        <v>232</v>
      </c>
      <c r="C43" s="136">
        <v>2025</v>
      </c>
      <c r="D43" s="134" t="s">
        <v>233</v>
      </c>
      <c r="E43" s="134" t="s">
        <v>89</v>
      </c>
      <c r="F43" s="134" t="s">
        <v>206</v>
      </c>
      <c r="G43" s="134" t="s">
        <v>53</v>
      </c>
      <c r="H43" s="134" t="s">
        <v>234</v>
      </c>
      <c r="I43" s="134" t="s">
        <v>112</v>
      </c>
      <c r="J43" s="138" t="s">
        <v>235</v>
      </c>
      <c r="K43" s="155">
        <v>1</v>
      </c>
      <c r="L43" s="155">
        <v>1</v>
      </c>
      <c r="M43" s="155">
        <v>50</v>
      </c>
      <c r="N43" s="155">
        <v>1491</v>
      </c>
      <c r="O43" s="161">
        <v>800</v>
      </c>
      <c r="P43" s="155">
        <f>Q43+R43+S43+T43</f>
        <v>800</v>
      </c>
      <c r="Q43" s="155"/>
      <c r="R43" s="155"/>
      <c r="S43" s="155">
        <v>800</v>
      </c>
      <c r="T43" s="155"/>
      <c r="U43" s="155"/>
      <c r="V43" s="155"/>
      <c r="W43" s="155"/>
      <c r="X43" s="155"/>
      <c r="Y43" s="155"/>
      <c r="Z43" s="155"/>
      <c r="AA43" s="155"/>
      <c r="AB43" s="155" t="s">
        <v>236</v>
      </c>
      <c r="AC43" s="155" t="s">
        <v>237</v>
      </c>
      <c r="AD43" s="155" t="s">
        <v>213</v>
      </c>
      <c r="AE43" s="155" t="s">
        <v>214</v>
      </c>
      <c r="AF43" s="155" t="s">
        <v>215</v>
      </c>
      <c r="AG43" s="173" t="s">
        <v>238</v>
      </c>
      <c r="AH43" s="173" t="s">
        <v>239</v>
      </c>
      <c r="AI43" s="174">
        <v>45595</v>
      </c>
      <c r="AJ43" s="175" t="s">
        <v>62</v>
      </c>
      <c r="AK43" s="155"/>
    </row>
    <row r="44" s="103" customFormat="1" ht="33" customHeight="1" spans="1:37">
      <c r="A44" s="135" t="s">
        <v>49</v>
      </c>
      <c r="B44" s="131" t="s">
        <v>240</v>
      </c>
      <c r="C44" s="135"/>
      <c r="D44" s="131"/>
      <c r="E44" s="131"/>
      <c r="F44" s="131"/>
      <c r="G44" s="131"/>
      <c r="H44" s="131"/>
      <c r="I44" s="131"/>
      <c r="J44" s="131"/>
      <c r="K44" s="155"/>
      <c r="L44" s="155"/>
      <c r="M44" s="155"/>
      <c r="N44" s="155"/>
      <c r="O44" s="161"/>
      <c r="P44" s="161"/>
      <c r="Q44" s="161"/>
      <c r="R44" s="161"/>
      <c r="S44" s="161"/>
      <c r="T44" s="161"/>
      <c r="U44" s="161"/>
      <c r="V44" s="161"/>
      <c r="W44" s="161"/>
      <c r="X44" s="161"/>
      <c r="Y44" s="161"/>
      <c r="Z44" s="148"/>
      <c r="AA44" s="148"/>
      <c r="AB44" s="155"/>
      <c r="AC44" s="155"/>
      <c r="AD44" s="155"/>
      <c r="AE44" s="155"/>
      <c r="AF44" s="155"/>
      <c r="AG44" s="173"/>
      <c r="AH44" s="173"/>
      <c r="AI44" s="155"/>
      <c r="AJ44" s="155"/>
      <c r="AK44" s="155"/>
    </row>
    <row r="45" s="106" customFormat="1" ht="33" customHeight="1" spans="1:37">
      <c r="A45" s="142" t="s">
        <v>47</v>
      </c>
      <c r="B45" s="143" t="s">
        <v>241</v>
      </c>
      <c r="C45" s="144"/>
      <c r="D45" s="144"/>
      <c r="E45" s="144"/>
      <c r="F45" s="144"/>
      <c r="G45" s="144"/>
      <c r="H45" s="144"/>
      <c r="I45" s="144"/>
      <c r="J45" s="163"/>
      <c r="K45" s="164">
        <f>K46+K47+K49+K50</f>
        <v>3</v>
      </c>
      <c r="L45" s="164">
        <f t="shared" ref="L45:AA45" si="13">L46+L47+L49+L50</f>
        <v>2</v>
      </c>
      <c r="M45" s="164">
        <f t="shared" si="13"/>
        <v>2218</v>
      </c>
      <c r="N45" s="164">
        <f t="shared" si="13"/>
        <v>9024</v>
      </c>
      <c r="O45" s="165">
        <f t="shared" si="13"/>
        <v>770</v>
      </c>
      <c r="P45" s="165">
        <f t="shared" si="13"/>
        <v>770</v>
      </c>
      <c r="Q45" s="165">
        <f t="shared" si="13"/>
        <v>380</v>
      </c>
      <c r="R45" s="165">
        <f t="shared" si="13"/>
        <v>0</v>
      </c>
      <c r="S45" s="165">
        <f t="shared" si="13"/>
        <v>390</v>
      </c>
      <c r="T45" s="165">
        <f t="shared" si="13"/>
        <v>0</v>
      </c>
      <c r="U45" s="165">
        <f t="shared" si="13"/>
        <v>0</v>
      </c>
      <c r="V45" s="165">
        <f t="shared" si="13"/>
        <v>0</v>
      </c>
      <c r="W45" s="165">
        <f t="shared" si="13"/>
        <v>0</v>
      </c>
      <c r="X45" s="165">
        <f t="shared" si="13"/>
        <v>0</v>
      </c>
      <c r="Y45" s="165">
        <f t="shared" si="13"/>
        <v>0</v>
      </c>
      <c r="Z45" s="164">
        <f t="shared" si="13"/>
        <v>0</v>
      </c>
      <c r="AA45" s="164">
        <f t="shared" si="13"/>
        <v>0</v>
      </c>
      <c r="AB45" s="164"/>
      <c r="AC45" s="164"/>
      <c r="AD45" s="164"/>
      <c r="AE45" s="164"/>
      <c r="AF45" s="164"/>
      <c r="AG45" s="182"/>
      <c r="AH45" s="182"/>
      <c r="AI45" s="164"/>
      <c r="AJ45" s="164"/>
      <c r="AK45" s="164"/>
    </row>
    <row r="46" s="103" customFormat="1" ht="33" customHeight="1" spans="1:37">
      <c r="A46" s="135" t="s">
        <v>49</v>
      </c>
      <c r="B46" s="140" t="s">
        <v>242</v>
      </c>
      <c r="C46" s="145"/>
      <c r="D46" s="141"/>
      <c r="E46" s="141"/>
      <c r="F46" s="141"/>
      <c r="G46" s="141"/>
      <c r="H46" s="141"/>
      <c r="I46" s="141"/>
      <c r="J46" s="162"/>
      <c r="K46" s="155"/>
      <c r="L46" s="155"/>
      <c r="M46" s="155"/>
      <c r="N46" s="155"/>
      <c r="O46" s="161"/>
      <c r="P46" s="161"/>
      <c r="Q46" s="161"/>
      <c r="R46" s="161"/>
      <c r="S46" s="161"/>
      <c r="T46" s="161"/>
      <c r="U46" s="161"/>
      <c r="V46" s="161"/>
      <c r="W46" s="161"/>
      <c r="X46" s="161"/>
      <c r="Y46" s="161"/>
      <c r="Z46" s="148"/>
      <c r="AA46" s="148"/>
      <c r="AB46" s="155"/>
      <c r="AC46" s="155"/>
      <c r="AD46" s="155"/>
      <c r="AE46" s="155"/>
      <c r="AF46" s="155"/>
      <c r="AG46" s="173"/>
      <c r="AH46" s="173"/>
      <c r="AI46" s="155"/>
      <c r="AJ46" s="155"/>
      <c r="AK46" s="155"/>
    </row>
    <row r="47" s="103" customFormat="1" ht="33" customHeight="1" spans="1:37">
      <c r="A47" s="135" t="s">
        <v>49</v>
      </c>
      <c r="B47" s="140" t="s">
        <v>243</v>
      </c>
      <c r="C47" s="145"/>
      <c r="D47" s="141"/>
      <c r="E47" s="141"/>
      <c r="F47" s="141"/>
      <c r="G47" s="141"/>
      <c r="H47" s="141"/>
      <c r="I47" s="141"/>
      <c r="J47" s="162"/>
      <c r="K47" s="155">
        <f>SUM(K48)</f>
        <v>2</v>
      </c>
      <c r="L47" s="155">
        <f t="shared" ref="L47:AA47" si="14">SUM(L48)</f>
        <v>1</v>
      </c>
      <c r="M47" s="155">
        <f t="shared" si="14"/>
        <v>600</v>
      </c>
      <c r="N47" s="155">
        <f t="shared" si="14"/>
        <v>2400</v>
      </c>
      <c r="O47" s="161">
        <f t="shared" si="14"/>
        <v>380</v>
      </c>
      <c r="P47" s="161">
        <f t="shared" si="14"/>
        <v>380</v>
      </c>
      <c r="Q47" s="161">
        <f t="shared" si="14"/>
        <v>380</v>
      </c>
      <c r="R47" s="161">
        <f t="shared" si="14"/>
        <v>0</v>
      </c>
      <c r="S47" s="161">
        <f t="shared" si="14"/>
        <v>0</v>
      </c>
      <c r="T47" s="161">
        <f t="shared" si="14"/>
        <v>0</v>
      </c>
      <c r="U47" s="161">
        <f t="shared" si="14"/>
        <v>0</v>
      </c>
      <c r="V47" s="161">
        <f t="shared" si="14"/>
        <v>0</v>
      </c>
      <c r="W47" s="161">
        <f t="shared" si="14"/>
        <v>0</v>
      </c>
      <c r="X47" s="161">
        <f t="shared" si="14"/>
        <v>0</v>
      </c>
      <c r="Y47" s="161">
        <f t="shared" si="14"/>
        <v>0</v>
      </c>
      <c r="Z47" s="148">
        <f t="shared" si="14"/>
        <v>0</v>
      </c>
      <c r="AA47" s="148">
        <f t="shared" si="14"/>
        <v>0</v>
      </c>
      <c r="AB47" s="155"/>
      <c r="AC47" s="155"/>
      <c r="AD47" s="155"/>
      <c r="AE47" s="155"/>
      <c r="AF47" s="155"/>
      <c r="AG47" s="173"/>
      <c r="AH47" s="173"/>
      <c r="AI47" s="155"/>
      <c r="AJ47" s="155"/>
      <c r="AK47" s="155"/>
    </row>
    <row r="48" s="103" customFormat="1" ht="78" customHeight="1" spans="1:37">
      <c r="A48" s="136">
        <f>SUBTOTAL(103,$D$10:D48)</f>
        <v>24</v>
      </c>
      <c r="B48" s="133" t="s">
        <v>244</v>
      </c>
      <c r="C48" s="136">
        <v>2025</v>
      </c>
      <c r="D48" s="134" t="s">
        <v>245</v>
      </c>
      <c r="E48" s="134" t="s">
        <v>89</v>
      </c>
      <c r="F48" s="134" t="s">
        <v>243</v>
      </c>
      <c r="G48" s="134" t="s">
        <v>53</v>
      </c>
      <c r="H48" s="134" t="s">
        <v>246</v>
      </c>
      <c r="I48" s="134" t="s">
        <v>247</v>
      </c>
      <c r="J48" s="134" t="s">
        <v>248</v>
      </c>
      <c r="K48" s="155">
        <v>2</v>
      </c>
      <c r="L48" s="155">
        <v>1</v>
      </c>
      <c r="M48" s="155">
        <v>600</v>
      </c>
      <c r="N48" s="155">
        <v>2400</v>
      </c>
      <c r="O48" s="161">
        <v>380</v>
      </c>
      <c r="P48" s="155">
        <f>Q48+R48+S48+T48</f>
        <v>380</v>
      </c>
      <c r="Q48" s="155">
        <v>380</v>
      </c>
      <c r="R48" s="155"/>
      <c r="S48" s="155"/>
      <c r="T48" s="155"/>
      <c r="U48" s="155"/>
      <c r="V48" s="155"/>
      <c r="W48" s="155"/>
      <c r="X48" s="155"/>
      <c r="Y48" s="155"/>
      <c r="Z48" s="155"/>
      <c r="AA48" s="155"/>
      <c r="AB48" s="155" t="s">
        <v>141</v>
      </c>
      <c r="AC48" s="155" t="s">
        <v>142</v>
      </c>
      <c r="AD48" s="155" t="s">
        <v>57</v>
      </c>
      <c r="AE48" s="170" t="s">
        <v>58</v>
      </c>
      <c r="AF48" s="170" t="s">
        <v>59</v>
      </c>
      <c r="AG48" s="173" t="s">
        <v>249</v>
      </c>
      <c r="AH48" s="173" t="s">
        <v>249</v>
      </c>
      <c r="AI48" s="174">
        <v>45626</v>
      </c>
      <c r="AJ48" s="175" t="s">
        <v>250</v>
      </c>
      <c r="AK48" s="155"/>
    </row>
    <row r="49" s="103" customFormat="1" ht="33" customHeight="1" spans="1:37">
      <c r="A49" s="135" t="s">
        <v>49</v>
      </c>
      <c r="B49" s="140" t="s">
        <v>251</v>
      </c>
      <c r="C49" s="145"/>
      <c r="D49" s="141"/>
      <c r="E49" s="141"/>
      <c r="F49" s="141"/>
      <c r="G49" s="141"/>
      <c r="H49" s="141"/>
      <c r="I49" s="141"/>
      <c r="J49" s="162"/>
      <c r="K49" s="155"/>
      <c r="L49" s="155"/>
      <c r="M49" s="155"/>
      <c r="N49" s="155"/>
      <c r="O49" s="161"/>
      <c r="P49" s="161"/>
      <c r="Q49" s="161"/>
      <c r="R49" s="161"/>
      <c r="S49" s="161"/>
      <c r="T49" s="161"/>
      <c r="U49" s="161"/>
      <c r="V49" s="161"/>
      <c r="W49" s="161"/>
      <c r="X49" s="161"/>
      <c r="Y49" s="161"/>
      <c r="Z49" s="148"/>
      <c r="AA49" s="148"/>
      <c r="AB49" s="155"/>
      <c r="AC49" s="155"/>
      <c r="AD49" s="155"/>
      <c r="AE49" s="155"/>
      <c r="AF49" s="155"/>
      <c r="AG49" s="173"/>
      <c r="AH49" s="173"/>
      <c r="AI49" s="155"/>
      <c r="AJ49" s="155"/>
      <c r="AK49" s="155"/>
    </row>
    <row r="50" s="103" customFormat="1" ht="33" customHeight="1" spans="1:37">
      <c r="A50" s="135" t="s">
        <v>49</v>
      </c>
      <c r="B50" s="140" t="s">
        <v>252</v>
      </c>
      <c r="C50" s="145"/>
      <c r="D50" s="141"/>
      <c r="E50" s="141"/>
      <c r="F50" s="141"/>
      <c r="G50" s="141"/>
      <c r="H50" s="141"/>
      <c r="I50" s="141"/>
      <c r="J50" s="162"/>
      <c r="K50" s="155">
        <f>SUM(K51)</f>
        <v>1</v>
      </c>
      <c r="L50" s="155">
        <f t="shared" ref="L50:AA50" si="15">SUM(L51)</f>
        <v>1</v>
      </c>
      <c r="M50" s="155">
        <f t="shared" si="15"/>
        <v>1618</v>
      </c>
      <c r="N50" s="155">
        <f t="shared" si="15"/>
        <v>6624</v>
      </c>
      <c r="O50" s="161">
        <f t="shared" si="15"/>
        <v>390</v>
      </c>
      <c r="P50" s="161">
        <f t="shared" si="15"/>
        <v>390</v>
      </c>
      <c r="Q50" s="161">
        <f t="shared" si="15"/>
        <v>0</v>
      </c>
      <c r="R50" s="161">
        <f t="shared" si="15"/>
        <v>0</v>
      </c>
      <c r="S50" s="161">
        <f t="shared" si="15"/>
        <v>390</v>
      </c>
      <c r="T50" s="161">
        <f t="shared" si="15"/>
        <v>0</v>
      </c>
      <c r="U50" s="161">
        <f t="shared" si="15"/>
        <v>0</v>
      </c>
      <c r="V50" s="161">
        <f t="shared" si="15"/>
        <v>0</v>
      </c>
      <c r="W50" s="161">
        <f t="shared" si="15"/>
        <v>0</v>
      </c>
      <c r="X50" s="161">
        <f t="shared" si="15"/>
        <v>0</v>
      </c>
      <c r="Y50" s="161">
        <f t="shared" si="15"/>
        <v>0</v>
      </c>
      <c r="Z50" s="148">
        <f t="shared" si="15"/>
        <v>0</v>
      </c>
      <c r="AA50" s="148">
        <f t="shared" si="15"/>
        <v>0</v>
      </c>
      <c r="AB50" s="155"/>
      <c r="AC50" s="155"/>
      <c r="AD50" s="155"/>
      <c r="AE50" s="155"/>
      <c r="AF50" s="155"/>
      <c r="AG50" s="173"/>
      <c r="AH50" s="173"/>
      <c r="AI50" s="155"/>
      <c r="AJ50" s="155"/>
      <c r="AK50" s="155"/>
    </row>
    <row r="51" s="103" customFormat="1" ht="187" customHeight="1" spans="1:37">
      <c r="A51" s="136">
        <f>SUBTOTAL(103,$D$10:D51)</f>
        <v>25</v>
      </c>
      <c r="B51" s="133" t="s">
        <v>253</v>
      </c>
      <c r="C51" s="136">
        <v>2025</v>
      </c>
      <c r="D51" s="134" t="s">
        <v>254</v>
      </c>
      <c r="E51" s="134" t="s">
        <v>241</v>
      </c>
      <c r="F51" s="134" t="s">
        <v>252</v>
      </c>
      <c r="G51" s="134" t="s">
        <v>53</v>
      </c>
      <c r="H51" s="134" t="s">
        <v>255</v>
      </c>
      <c r="I51" s="134" t="s">
        <v>67</v>
      </c>
      <c r="J51" s="138" t="s">
        <v>256</v>
      </c>
      <c r="K51" s="155">
        <v>1</v>
      </c>
      <c r="L51" s="155">
        <v>1</v>
      </c>
      <c r="M51" s="155">
        <v>1618</v>
      </c>
      <c r="N51" s="155">
        <v>6624</v>
      </c>
      <c r="O51" s="161">
        <v>390</v>
      </c>
      <c r="P51" s="155">
        <f t="shared" ref="P51:P63" si="16">Q51+R51+S51+T51</f>
        <v>390</v>
      </c>
      <c r="Q51" s="155"/>
      <c r="R51" s="155"/>
      <c r="S51" s="155">
        <v>390</v>
      </c>
      <c r="T51" s="155"/>
      <c r="U51" s="155">
        <v>0</v>
      </c>
      <c r="V51" s="155">
        <v>0</v>
      </c>
      <c r="W51" s="155">
        <v>0</v>
      </c>
      <c r="X51" s="155">
        <v>0</v>
      </c>
      <c r="Y51" s="155"/>
      <c r="Z51" s="155"/>
      <c r="AA51" s="155"/>
      <c r="AB51" s="155" t="s">
        <v>211</v>
      </c>
      <c r="AC51" s="155" t="s">
        <v>212</v>
      </c>
      <c r="AD51" s="155" t="s">
        <v>257</v>
      </c>
      <c r="AE51" s="155" t="s">
        <v>258</v>
      </c>
      <c r="AF51" s="155" t="s">
        <v>259</v>
      </c>
      <c r="AG51" s="173" t="s">
        <v>260</v>
      </c>
      <c r="AH51" s="173" t="s">
        <v>261</v>
      </c>
      <c r="AI51" s="174">
        <v>45595</v>
      </c>
      <c r="AJ51" s="175" t="s">
        <v>62</v>
      </c>
      <c r="AK51" s="155"/>
    </row>
    <row r="52" s="106" customFormat="1" ht="33" customHeight="1" spans="1:37">
      <c r="A52" s="142" t="s">
        <v>47</v>
      </c>
      <c r="B52" s="143" t="s">
        <v>262</v>
      </c>
      <c r="C52" s="144"/>
      <c r="D52" s="144"/>
      <c r="E52" s="144"/>
      <c r="F52" s="144"/>
      <c r="G52" s="144"/>
      <c r="H52" s="144"/>
      <c r="I52" s="144"/>
      <c r="J52" s="163"/>
      <c r="K52" s="164">
        <f>K53+K64+K65</f>
        <v>76.117</v>
      </c>
      <c r="L52" s="164">
        <f t="shared" ref="L52:AA52" si="17">L53+L64+L65</f>
        <v>19</v>
      </c>
      <c r="M52" s="164">
        <f t="shared" si="17"/>
        <v>5973</v>
      </c>
      <c r="N52" s="164">
        <f t="shared" si="17"/>
        <v>24349</v>
      </c>
      <c r="O52" s="165">
        <f t="shared" si="17"/>
        <v>7350.78</v>
      </c>
      <c r="P52" s="165">
        <f t="shared" si="17"/>
        <v>1840</v>
      </c>
      <c r="Q52" s="165">
        <f t="shared" si="17"/>
        <v>800</v>
      </c>
      <c r="R52" s="165">
        <f t="shared" si="17"/>
        <v>950</v>
      </c>
      <c r="S52" s="165">
        <f t="shared" si="17"/>
        <v>0</v>
      </c>
      <c r="T52" s="165">
        <f t="shared" si="17"/>
        <v>90</v>
      </c>
      <c r="U52" s="165">
        <f t="shared" si="17"/>
        <v>5450.78</v>
      </c>
      <c r="V52" s="165">
        <f t="shared" si="17"/>
        <v>0</v>
      </c>
      <c r="W52" s="165">
        <f t="shared" si="17"/>
        <v>60</v>
      </c>
      <c r="X52" s="165">
        <f t="shared" si="17"/>
        <v>0</v>
      </c>
      <c r="Y52" s="165">
        <f t="shared" si="17"/>
        <v>0</v>
      </c>
      <c r="Z52" s="164">
        <f t="shared" si="17"/>
        <v>0</v>
      </c>
      <c r="AA52" s="164">
        <f t="shared" si="17"/>
        <v>0</v>
      </c>
      <c r="AB52" s="164"/>
      <c r="AC52" s="164"/>
      <c r="AD52" s="164"/>
      <c r="AE52" s="164"/>
      <c r="AF52" s="164"/>
      <c r="AG52" s="182"/>
      <c r="AH52" s="182"/>
      <c r="AI52" s="164"/>
      <c r="AJ52" s="164"/>
      <c r="AK52" s="164"/>
    </row>
    <row r="53" s="103" customFormat="1" ht="33" customHeight="1" spans="1:37">
      <c r="A53" s="135" t="s">
        <v>49</v>
      </c>
      <c r="B53" s="140" t="s">
        <v>263</v>
      </c>
      <c r="C53" s="145"/>
      <c r="D53" s="141"/>
      <c r="E53" s="141"/>
      <c r="F53" s="141"/>
      <c r="G53" s="141"/>
      <c r="H53" s="141"/>
      <c r="I53" s="141"/>
      <c r="J53" s="162"/>
      <c r="K53" s="155">
        <f>SUM(K54:K63)</f>
        <v>65.117</v>
      </c>
      <c r="L53" s="155">
        <f t="shared" ref="L53:AA53" si="18">SUM(L54:L63)</f>
        <v>10</v>
      </c>
      <c r="M53" s="155">
        <f t="shared" si="18"/>
        <v>4835</v>
      </c>
      <c r="N53" s="155">
        <f t="shared" si="18"/>
        <v>19695</v>
      </c>
      <c r="O53" s="161">
        <f t="shared" si="18"/>
        <v>6342.78</v>
      </c>
      <c r="P53" s="161">
        <f t="shared" si="18"/>
        <v>1750</v>
      </c>
      <c r="Q53" s="161">
        <f t="shared" si="18"/>
        <v>800</v>
      </c>
      <c r="R53" s="161">
        <f t="shared" si="18"/>
        <v>950</v>
      </c>
      <c r="S53" s="161">
        <f t="shared" si="18"/>
        <v>0</v>
      </c>
      <c r="T53" s="161">
        <f t="shared" si="18"/>
        <v>0</v>
      </c>
      <c r="U53" s="161">
        <f t="shared" si="18"/>
        <v>4532.78</v>
      </c>
      <c r="V53" s="161">
        <f t="shared" si="18"/>
        <v>0</v>
      </c>
      <c r="W53" s="161">
        <f t="shared" si="18"/>
        <v>60</v>
      </c>
      <c r="X53" s="161">
        <f t="shared" si="18"/>
        <v>0</v>
      </c>
      <c r="Y53" s="161">
        <f t="shared" si="18"/>
        <v>0</v>
      </c>
      <c r="Z53" s="148">
        <f t="shared" si="18"/>
        <v>0</v>
      </c>
      <c r="AA53" s="148">
        <f t="shared" si="18"/>
        <v>0</v>
      </c>
      <c r="AB53" s="155"/>
      <c r="AC53" s="155"/>
      <c r="AD53" s="155"/>
      <c r="AE53" s="155"/>
      <c r="AF53" s="155"/>
      <c r="AG53" s="173"/>
      <c r="AH53" s="173"/>
      <c r="AI53" s="155"/>
      <c r="AJ53" s="155"/>
      <c r="AK53" s="155"/>
    </row>
    <row r="54" s="103" customFormat="1" ht="161" customHeight="1" spans="1:37">
      <c r="A54" s="136">
        <f>SUBTOTAL(103,$D$10:D54)</f>
        <v>26</v>
      </c>
      <c r="B54" s="133" t="s">
        <v>264</v>
      </c>
      <c r="C54" s="136">
        <v>2025</v>
      </c>
      <c r="D54" s="134" t="s">
        <v>265</v>
      </c>
      <c r="E54" s="134" t="s">
        <v>262</v>
      </c>
      <c r="F54" s="134" t="s">
        <v>263</v>
      </c>
      <c r="G54" s="134" t="s">
        <v>102</v>
      </c>
      <c r="H54" s="134" t="s">
        <v>266</v>
      </c>
      <c r="I54" s="134" t="s">
        <v>112</v>
      </c>
      <c r="J54" s="138" t="s">
        <v>267</v>
      </c>
      <c r="K54" s="155">
        <v>2.282</v>
      </c>
      <c r="L54" s="155">
        <v>1</v>
      </c>
      <c r="M54" s="155">
        <v>395</v>
      </c>
      <c r="N54" s="155">
        <v>1528</v>
      </c>
      <c r="O54" s="161">
        <v>450.51</v>
      </c>
      <c r="P54" s="155">
        <f t="shared" si="16"/>
        <v>0</v>
      </c>
      <c r="Q54" s="155"/>
      <c r="R54" s="155"/>
      <c r="S54" s="155"/>
      <c r="T54" s="155"/>
      <c r="U54" s="155">
        <v>450.51</v>
      </c>
      <c r="V54" s="155"/>
      <c r="W54" s="155"/>
      <c r="X54" s="155"/>
      <c r="Y54" s="155"/>
      <c r="Z54" s="155"/>
      <c r="AA54" s="155"/>
      <c r="AB54" s="155" t="s">
        <v>268</v>
      </c>
      <c r="AC54" s="155" t="s">
        <v>269</v>
      </c>
      <c r="AD54" s="155" t="s">
        <v>268</v>
      </c>
      <c r="AE54" s="155" t="s">
        <v>269</v>
      </c>
      <c r="AF54" s="155" t="s">
        <v>59</v>
      </c>
      <c r="AG54" s="173" t="s">
        <v>270</v>
      </c>
      <c r="AH54" s="173" t="s">
        <v>271</v>
      </c>
      <c r="AI54" s="174">
        <v>45595</v>
      </c>
      <c r="AJ54" s="175" t="s">
        <v>62</v>
      </c>
      <c r="AK54" s="155"/>
    </row>
    <row r="55" s="103" customFormat="1" ht="113" customHeight="1" spans="1:37">
      <c r="A55" s="136">
        <f>SUBTOTAL(103,$D$10:D55)</f>
        <v>27</v>
      </c>
      <c r="B55" s="133" t="s">
        <v>272</v>
      </c>
      <c r="C55" s="136">
        <v>2025</v>
      </c>
      <c r="D55" s="134" t="s">
        <v>273</v>
      </c>
      <c r="E55" s="134" t="s">
        <v>262</v>
      </c>
      <c r="F55" s="134" t="s">
        <v>263</v>
      </c>
      <c r="G55" s="134" t="s">
        <v>102</v>
      </c>
      <c r="H55" s="134" t="s">
        <v>274</v>
      </c>
      <c r="I55" s="134" t="s">
        <v>112</v>
      </c>
      <c r="J55" s="138" t="s">
        <v>275</v>
      </c>
      <c r="K55" s="155">
        <v>4.242</v>
      </c>
      <c r="L55" s="155">
        <v>1</v>
      </c>
      <c r="M55" s="155">
        <v>754</v>
      </c>
      <c r="N55" s="155">
        <v>3502</v>
      </c>
      <c r="O55" s="161">
        <v>505</v>
      </c>
      <c r="P55" s="155">
        <f t="shared" si="16"/>
        <v>0</v>
      </c>
      <c r="Q55" s="155"/>
      <c r="R55" s="155"/>
      <c r="S55" s="155"/>
      <c r="T55" s="155"/>
      <c r="U55" s="155">
        <v>505</v>
      </c>
      <c r="V55" s="155"/>
      <c r="W55" s="155"/>
      <c r="X55" s="155"/>
      <c r="Y55" s="155"/>
      <c r="Z55" s="155"/>
      <c r="AA55" s="155"/>
      <c r="AB55" s="155" t="s">
        <v>268</v>
      </c>
      <c r="AC55" s="155" t="s">
        <v>269</v>
      </c>
      <c r="AD55" s="155" t="s">
        <v>268</v>
      </c>
      <c r="AE55" s="155" t="s">
        <v>269</v>
      </c>
      <c r="AF55" s="155" t="s">
        <v>59</v>
      </c>
      <c r="AG55" s="173" t="s">
        <v>276</v>
      </c>
      <c r="AH55" s="173" t="s">
        <v>271</v>
      </c>
      <c r="AI55" s="174">
        <v>45595</v>
      </c>
      <c r="AJ55" s="175" t="s">
        <v>62</v>
      </c>
      <c r="AK55" s="155"/>
    </row>
    <row r="56" s="103" customFormat="1" ht="342" customHeight="1" spans="1:37">
      <c r="A56" s="136">
        <f>SUBTOTAL(103,$D$10:D56)</f>
        <v>28</v>
      </c>
      <c r="B56" s="133" t="s">
        <v>277</v>
      </c>
      <c r="C56" s="136">
        <v>2025</v>
      </c>
      <c r="D56" s="134" t="s">
        <v>278</v>
      </c>
      <c r="E56" s="134" t="s">
        <v>262</v>
      </c>
      <c r="F56" s="134" t="s">
        <v>263</v>
      </c>
      <c r="G56" s="134" t="s">
        <v>53</v>
      </c>
      <c r="H56" s="134" t="s">
        <v>279</v>
      </c>
      <c r="I56" s="134" t="s">
        <v>112</v>
      </c>
      <c r="J56" s="138" t="s">
        <v>280</v>
      </c>
      <c r="K56" s="155">
        <v>6.44</v>
      </c>
      <c r="L56" s="155">
        <v>1</v>
      </c>
      <c r="M56" s="155">
        <v>471</v>
      </c>
      <c r="N56" s="155">
        <v>1818</v>
      </c>
      <c r="O56" s="161">
        <v>795</v>
      </c>
      <c r="P56" s="155">
        <f t="shared" si="16"/>
        <v>0</v>
      </c>
      <c r="Q56" s="155"/>
      <c r="R56" s="155"/>
      <c r="S56" s="155"/>
      <c r="T56" s="155"/>
      <c r="U56" s="155">
        <v>795</v>
      </c>
      <c r="V56" s="155"/>
      <c r="W56" s="155"/>
      <c r="X56" s="155"/>
      <c r="Y56" s="155"/>
      <c r="Z56" s="155"/>
      <c r="AA56" s="155"/>
      <c r="AB56" s="155" t="s">
        <v>268</v>
      </c>
      <c r="AC56" s="155" t="s">
        <v>269</v>
      </c>
      <c r="AD56" s="155" t="s">
        <v>268</v>
      </c>
      <c r="AE56" s="155" t="s">
        <v>269</v>
      </c>
      <c r="AF56" s="155" t="s">
        <v>59</v>
      </c>
      <c r="AG56" s="173" t="s">
        <v>281</v>
      </c>
      <c r="AH56" s="173" t="s">
        <v>271</v>
      </c>
      <c r="AI56" s="174">
        <v>45595</v>
      </c>
      <c r="AJ56" s="175" t="s">
        <v>62</v>
      </c>
      <c r="AK56" s="155"/>
    </row>
    <row r="57" s="103" customFormat="1" ht="170" customHeight="1" spans="1:37">
      <c r="A57" s="136">
        <f>SUBTOTAL(103,$D$10:D57)</f>
        <v>29</v>
      </c>
      <c r="B57" s="133" t="s">
        <v>282</v>
      </c>
      <c r="C57" s="136">
        <v>2025</v>
      </c>
      <c r="D57" s="134" t="s">
        <v>283</v>
      </c>
      <c r="E57" s="134" t="s">
        <v>262</v>
      </c>
      <c r="F57" s="134" t="s">
        <v>263</v>
      </c>
      <c r="G57" s="134" t="s">
        <v>53</v>
      </c>
      <c r="H57" s="134" t="s">
        <v>284</v>
      </c>
      <c r="I57" s="134" t="s">
        <v>112</v>
      </c>
      <c r="J57" s="138" t="s">
        <v>285</v>
      </c>
      <c r="K57" s="155">
        <v>15.15</v>
      </c>
      <c r="L57" s="155">
        <v>1</v>
      </c>
      <c r="M57" s="155">
        <v>530</v>
      </c>
      <c r="N57" s="155">
        <v>2292</v>
      </c>
      <c r="O57" s="161">
        <v>1200</v>
      </c>
      <c r="P57" s="155">
        <f t="shared" si="16"/>
        <v>0</v>
      </c>
      <c r="Q57" s="155"/>
      <c r="R57" s="155"/>
      <c r="S57" s="155"/>
      <c r="T57" s="155"/>
      <c r="U57" s="155">
        <v>1200</v>
      </c>
      <c r="V57" s="155"/>
      <c r="W57" s="155"/>
      <c r="X57" s="155"/>
      <c r="Y57" s="155"/>
      <c r="Z57" s="155"/>
      <c r="AA57" s="155"/>
      <c r="AB57" s="155" t="s">
        <v>268</v>
      </c>
      <c r="AC57" s="155" t="s">
        <v>269</v>
      </c>
      <c r="AD57" s="155" t="s">
        <v>268</v>
      </c>
      <c r="AE57" s="155" t="s">
        <v>269</v>
      </c>
      <c r="AF57" s="155" t="s">
        <v>59</v>
      </c>
      <c r="AG57" s="173" t="s">
        <v>286</v>
      </c>
      <c r="AH57" s="173" t="s">
        <v>271</v>
      </c>
      <c r="AI57" s="174">
        <v>45595</v>
      </c>
      <c r="AJ57" s="175" t="s">
        <v>62</v>
      </c>
      <c r="AK57" s="155"/>
    </row>
    <row r="58" s="103" customFormat="1" ht="161" customHeight="1" spans="1:37">
      <c r="A58" s="136">
        <f>SUBTOTAL(103,$D$10:D58)</f>
        <v>30</v>
      </c>
      <c r="B58" s="133" t="s">
        <v>287</v>
      </c>
      <c r="C58" s="136">
        <v>2025</v>
      </c>
      <c r="D58" s="134" t="s">
        <v>288</v>
      </c>
      <c r="E58" s="134" t="s">
        <v>262</v>
      </c>
      <c r="F58" s="134" t="s">
        <v>263</v>
      </c>
      <c r="G58" s="134" t="s">
        <v>53</v>
      </c>
      <c r="H58" s="134" t="s">
        <v>289</v>
      </c>
      <c r="I58" s="134" t="s">
        <v>112</v>
      </c>
      <c r="J58" s="138" t="s">
        <v>290</v>
      </c>
      <c r="K58" s="155">
        <v>11.503</v>
      </c>
      <c r="L58" s="155">
        <v>1</v>
      </c>
      <c r="M58" s="155">
        <v>236</v>
      </c>
      <c r="N58" s="155">
        <v>950</v>
      </c>
      <c r="O58" s="161">
        <v>1382.27</v>
      </c>
      <c r="P58" s="155">
        <f t="shared" si="16"/>
        <v>800</v>
      </c>
      <c r="Q58" s="155">
        <v>800</v>
      </c>
      <c r="R58" s="155"/>
      <c r="S58" s="155"/>
      <c r="T58" s="155"/>
      <c r="U58" s="155">
        <v>582.27</v>
      </c>
      <c r="V58" s="155"/>
      <c r="W58" s="155"/>
      <c r="X58" s="155"/>
      <c r="Y58" s="155"/>
      <c r="Z58" s="155"/>
      <c r="AA58" s="155"/>
      <c r="AB58" s="155" t="s">
        <v>268</v>
      </c>
      <c r="AC58" s="155" t="s">
        <v>269</v>
      </c>
      <c r="AD58" s="155" t="s">
        <v>268</v>
      </c>
      <c r="AE58" s="155" t="s">
        <v>269</v>
      </c>
      <c r="AF58" s="155" t="s">
        <v>59</v>
      </c>
      <c r="AG58" s="173" t="s">
        <v>291</v>
      </c>
      <c r="AH58" s="173" t="s">
        <v>292</v>
      </c>
      <c r="AI58" s="174">
        <v>45595</v>
      </c>
      <c r="AJ58" s="175" t="s">
        <v>62</v>
      </c>
      <c r="AK58" s="155"/>
    </row>
    <row r="59" s="103" customFormat="1" ht="141" customHeight="1" spans="1:37">
      <c r="A59" s="136">
        <f>SUBTOTAL(103,$D$10:D59)</f>
        <v>31</v>
      </c>
      <c r="B59" s="133" t="s">
        <v>293</v>
      </c>
      <c r="C59" s="136">
        <v>2025</v>
      </c>
      <c r="D59" s="134" t="s">
        <v>294</v>
      </c>
      <c r="E59" s="134" t="s">
        <v>262</v>
      </c>
      <c r="F59" s="134" t="s">
        <v>263</v>
      </c>
      <c r="G59" s="134" t="s">
        <v>53</v>
      </c>
      <c r="H59" s="134" t="s">
        <v>295</v>
      </c>
      <c r="I59" s="134" t="s">
        <v>76</v>
      </c>
      <c r="J59" s="138" t="s">
        <v>296</v>
      </c>
      <c r="K59" s="155">
        <v>3</v>
      </c>
      <c r="L59" s="155">
        <v>1</v>
      </c>
      <c r="M59" s="155">
        <v>320</v>
      </c>
      <c r="N59" s="155">
        <v>1589</v>
      </c>
      <c r="O59" s="161">
        <v>170</v>
      </c>
      <c r="P59" s="155">
        <f t="shared" si="16"/>
        <v>170</v>
      </c>
      <c r="Q59" s="155"/>
      <c r="R59" s="155">
        <v>170</v>
      </c>
      <c r="S59" s="155"/>
      <c r="T59" s="155"/>
      <c r="U59" s="155"/>
      <c r="V59" s="155">
        <v>0</v>
      </c>
      <c r="W59" s="155">
        <v>0</v>
      </c>
      <c r="X59" s="155">
        <v>0</v>
      </c>
      <c r="Y59" s="155"/>
      <c r="Z59" s="155"/>
      <c r="AA59" s="155"/>
      <c r="AB59" s="155" t="s">
        <v>297</v>
      </c>
      <c r="AC59" s="155" t="s">
        <v>298</v>
      </c>
      <c r="AD59" s="155" t="s">
        <v>299</v>
      </c>
      <c r="AE59" s="155" t="s">
        <v>300</v>
      </c>
      <c r="AF59" s="155" t="s">
        <v>86</v>
      </c>
      <c r="AG59" s="173" t="s">
        <v>301</v>
      </c>
      <c r="AH59" s="173" t="s">
        <v>302</v>
      </c>
      <c r="AI59" s="174">
        <v>45595</v>
      </c>
      <c r="AJ59" s="175" t="s">
        <v>62</v>
      </c>
      <c r="AK59" s="155"/>
    </row>
    <row r="60" s="103" customFormat="1" ht="137" customHeight="1" spans="1:37">
      <c r="A60" s="136">
        <f>SUBTOTAL(103,$D$10:D60)</f>
        <v>32</v>
      </c>
      <c r="B60" s="133" t="s">
        <v>303</v>
      </c>
      <c r="C60" s="136">
        <v>2025</v>
      </c>
      <c r="D60" s="134" t="s">
        <v>304</v>
      </c>
      <c r="E60" s="134" t="s">
        <v>262</v>
      </c>
      <c r="F60" s="134" t="s">
        <v>263</v>
      </c>
      <c r="G60" s="134" t="s">
        <v>53</v>
      </c>
      <c r="H60" s="134" t="s">
        <v>305</v>
      </c>
      <c r="I60" s="134" t="s">
        <v>112</v>
      </c>
      <c r="J60" s="138" t="s">
        <v>306</v>
      </c>
      <c r="K60" s="155">
        <v>4.5</v>
      </c>
      <c r="L60" s="155">
        <v>1</v>
      </c>
      <c r="M60" s="155">
        <v>173</v>
      </c>
      <c r="N60" s="155">
        <v>751</v>
      </c>
      <c r="O60" s="161">
        <v>390</v>
      </c>
      <c r="P60" s="155">
        <f t="shared" si="16"/>
        <v>390</v>
      </c>
      <c r="Q60" s="155"/>
      <c r="R60" s="155">
        <v>390</v>
      </c>
      <c r="S60" s="155"/>
      <c r="T60" s="155"/>
      <c r="U60" s="155">
        <v>0</v>
      </c>
      <c r="V60" s="155">
        <v>0</v>
      </c>
      <c r="W60" s="155">
        <v>0</v>
      </c>
      <c r="X60" s="155">
        <v>0</v>
      </c>
      <c r="Y60" s="155"/>
      <c r="Z60" s="155"/>
      <c r="AA60" s="155"/>
      <c r="AB60" s="155" t="s">
        <v>211</v>
      </c>
      <c r="AC60" s="155" t="s">
        <v>212</v>
      </c>
      <c r="AD60" s="155" t="s">
        <v>299</v>
      </c>
      <c r="AE60" s="155" t="s">
        <v>300</v>
      </c>
      <c r="AF60" s="155" t="s">
        <v>86</v>
      </c>
      <c r="AG60" s="173" t="s">
        <v>307</v>
      </c>
      <c r="AH60" s="173" t="s">
        <v>308</v>
      </c>
      <c r="AI60" s="174">
        <v>45595</v>
      </c>
      <c r="AJ60" s="175" t="s">
        <v>62</v>
      </c>
      <c r="AK60" s="155"/>
    </row>
    <row r="61" s="103" customFormat="1" ht="162" customHeight="1" spans="1:37">
      <c r="A61" s="136">
        <f>SUBTOTAL(103,$D$10:D61)</f>
        <v>33</v>
      </c>
      <c r="B61" s="133" t="s">
        <v>309</v>
      </c>
      <c r="C61" s="136">
        <v>2025</v>
      </c>
      <c r="D61" s="134" t="s">
        <v>310</v>
      </c>
      <c r="E61" s="134" t="s">
        <v>262</v>
      </c>
      <c r="F61" s="134" t="s">
        <v>263</v>
      </c>
      <c r="G61" s="134" t="s">
        <v>53</v>
      </c>
      <c r="H61" s="134" t="s">
        <v>311</v>
      </c>
      <c r="I61" s="134" t="s">
        <v>120</v>
      </c>
      <c r="J61" s="138" t="s">
        <v>312</v>
      </c>
      <c r="K61" s="155">
        <v>3</v>
      </c>
      <c r="L61" s="155">
        <v>1</v>
      </c>
      <c r="M61" s="155">
        <v>437</v>
      </c>
      <c r="N61" s="155">
        <v>1835</v>
      </c>
      <c r="O61" s="161">
        <v>390</v>
      </c>
      <c r="P61" s="155">
        <f t="shared" si="16"/>
        <v>390</v>
      </c>
      <c r="Q61" s="155"/>
      <c r="R61" s="155">
        <v>390</v>
      </c>
      <c r="S61" s="155"/>
      <c r="T61" s="155"/>
      <c r="U61" s="155">
        <v>0</v>
      </c>
      <c r="V61" s="155">
        <v>0</v>
      </c>
      <c r="W61" s="155">
        <v>0</v>
      </c>
      <c r="X61" s="155">
        <v>0</v>
      </c>
      <c r="Y61" s="155"/>
      <c r="Z61" s="155"/>
      <c r="AA61" s="155"/>
      <c r="AB61" s="155" t="s">
        <v>141</v>
      </c>
      <c r="AC61" s="155" t="s">
        <v>142</v>
      </c>
      <c r="AD61" s="155" t="s">
        <v>299</v>
      </c>
      <c r="AE61" s="155" t="s">
        <v>300</v>
      </c>
      <c r="AF61" s="155" t="s">
        <v>86</v>
      </c>
      <c r="AG61" s="173" t="s">
        <v>313</v>
      </c>
      <c r="AH61" s="173" t="s">
        <v>314</v>
      </c>
      <c r="AI61" s="174">
        <v>45595</v>
      </c>
      <c r="AJ61" s="175" t="s">
        <v>62</v>
      </c>
      <c r="AK61" s="155"/>
    </row>
    <row r="62" s="103" customFormat="1" ht="151" customHeight="1" spans="1:37">
      <c r="A62" s="136">
        <f>SUBTOTAL(103,$D$10:D62)</f>
        <v>34</v>
      </c>
      <c r="B62" s="133" t="s">
        <v>315</v>
      </c>
      <c r="C62" s="136">
        <v>2025</v>
      </c>
      <c r="D62" s="134" t="s">
        <v>316</v>
      </c>
      <c r="E62" s="134" t="s">
        <v>262</v>
      </c>
      <c r="F62" s="134" t="s">
        <v>263</v>
      </c>
      <c r="G62" s="134" t="s">
        <v>53</v>
      </c>
      <c r="H62" s="134" t="s">
        <v>317</v>
      </c>
      <c r="I62" s="134" t="s">
        <v>67</v>
      </c>
      <c r="J62" s="138" t="s">
        <v>318</v>
      </c>
      <c r="K62" s="155">
        <v>7</v>
      </c>
      <c r="L62" s="155">
        <v>1</v>
      </c>
      <c r="M62" s="155">
        <v>85</v>
      </c>
      <c r="N62" s="155">
        <v>351</v>
      </c>
      <c r="O62" s="161">
        <v>60</v>
      </c>
      <c r="P62" s="155">
        <f t="shared" si="16"/>
        <v>0</v>
      </c>
      <c r="Q62" s="155"/>
      <c r="R62" s="155"/>
      <c r="S62" s="155"/>
      <c r="T62" s="155"/>
      <c r="U62" s="155"/>
      <c r="V62" s="155"/>
      <c r="W62" s="155">
        <v>60</v>
      </c>
      <c r="X62" s="155"/>
      <c r="Y62" s="155"/>
      <c r="Z62" s="155"/>
      <c r="AA62" s="155"/>
      <c r="AB62" s="155" t="s">
        <v>211</v>
      </c>
      <c r="AC62" s="155" t="s">
        <v>212</v>
      </c>
      <c r="AD62" s="155" t="s">
        <v>57</v>
      </c>
      <c r="AE62" s="155" t="s">
        <v>58</v>
      </c>
      <c r="AF62" s="155" t="s">
        <v>59</v>
      </c>
      <c r="AG62" s="173" t="s">
        <v>319</v>
      </c>
      <c r="AH62" s="173" t="s">
        <v>320</v>
      </c>
      <c r="AI62" s="174">
        <v>45595</v>
      </c>
      <c r="AJ62" s="175" t="s">
        <v>62</v>
      </c>
      <c r="AK62" s="155"/>
    </row>
    <row r="63" s="103" customFormat="1" ht="160" customHeight="1" spans="1:37">
      <c r="A63" s="136">
        <f>SUBTOTAL(103,$D$10:D63)</f>
        <v>35</v>
      </c>
      <c r="B63" s="133" t="s">
        <v>321</v>
      </c>
      <c r="C63" s="136">
        <v>2025</v>
      </c>
      <c r="D63" s="134" t="s">
        <v>322</v>
      </c>
      <c r="E63" s="134" t="s">
        <v>262</v>
      </c>
      <c r="F63" s="134" t="s">
        <v>263</v>
      </c>
      <c r="G63" s="134" t="s">
        <v>53</v>
      </c>
      <c r="H63" s="134" t="s">
        <v>323</v>
      </c>
      <c r="I63" s="134" t="s">
        <v>324</v>
      </c>
      <c r="J63" s="138" t="s">
        <v>325</v>
      </c>
      <c r="K63" s="155">
        <v>8</v>
      </c>
      <c r="L63" s="155">
        <v>1</v>
      </c>
      <c r="M63" s="155">
        <v>1434</v>
      </c>
      <c r="N63" s="155">
        <v>5079</v>
      </c>
      <c r="O63" s="161">
        <v>1000</v>
      </c>
      <c r="P63" s="155">
        <f t="shared" si="16"/>
        <v>0</v>
      </c>
      <c r="Q63" s="155"/>
      <c r="R63" s="155"/>
      <c r="S63" s="155"/>
      <c r="T63" s="155"/>
      <c r="U63" s="155">
        <v>1000</v>
      </c>
      <c r="V63" s="155">
        <v>0</v>
      </c>
      <c r="W63" s="155">
        <v>0</v>
      </c>
      <c r="X63" s="155">
        <v>0</v>
      </c>
      <c r="Y63" s="155"/>
      <c r="Z63" s="155"/>
      <c r="AA63" s="155"/>
      <c r="AB63" s="155" t="s">
        <v>268</v>
      </c>
      <c r="AC63" s="155" t="s">
        <v>269</v>
      </c>
      <c r="AD63" s="155" t="s">
        <v>268</v>
      </c>
      <c r="AE63" s="155" t="s">
        <v>269</v>
      </c>
      <c r="AF63" s="155" t="s">
        <v>59</v>
      </c>
      <c r="AG63" s="173" t="s">
        <v>326</v>
      </c>
      <c r="AH63" s="173" t="s">
        <v>327</v>
      </c>
      <c r="AI63" s="174">
        <v>45595</v>
      </c>
      <c r="AJ63" s="175" t="s">
        <v>62</v>
      </c>
      <c r="AK63" s="183"/>
    </row>
    <row r="64" s="103" customFormat="1" ht="33" customHeight="1" spans="1:37">
      <c r="A64" s="135" t="s">
        <v>49</v>
      </c>
      <c r="B64" s="140" t="s">
        <v>328</v>
      </c>
      <c r="C64" s="145"/>
      <c r="D64" s="141"/>
      <c r="E64" s="141"/>
      <c r="F64" s="141"/>
      <c r="G64" s="141"/>
      <c r="H64" s="141"/>
      <c r="I64" s="141"/>
      <c r="J64" s="162"/>
      <c r="K64" s="155"/>
      <c r="L64" s="155"/>
      <c r="M64" s="155"/>
      <c r="N64" s="155"/>
      <c r="O64" s="161"/>
      <c r="P64" s="161"/>
      <c r="Q64" s="161"/>
      <c r="R64" s="161"/>
      <c r="S64" s="161"/>
      <c r="T64" s="161"/>
      <c r="U64" s="161"/>
      <c r="V64" s="161"/>
      <c r="W64" s="161"/>
      <c r="X64" s="161"/>
      <c r="Y64" s="161"/>
      <c r="Z64" s="148"/>
      <c r="AA64" s="148"/>
      <c r="AB64" s="155"/>
      <c r="AC64" s="155"/>
      <c r="AD64" s="155"/>
      <c r="AE64" s="155"/>
      <c r="AF64" s="155"/>
      <c r="AG64" s="173"/>
      <c r="AH64" s="173"/>
      <c r="AI64" s="155"/>
      <c r="AJ64" s="155"/>
      <c r="AK64" s="155"/>
    </row>
    <row r="65" s="103" customFormat="1" ht="33" customHeight="1" spans="1:37">
      <c r="A65" s="135" t="s">
        <v>49</v>
      </c>
      <c r="B65" s="140" t="s">
        <v>329</v>
      </c>
      <c r="C65" s="145"/>
      <c r="D65" s="141"/>
      <c r="E65" s="141"/>
      <c r="F65" s="141"/>
      <c r="G65" s="141"/>
      <c r="H65" s="141"/>
      <c r="I65" s="141"/>
      <c r="J65" s="162"/>
      <c r="K65" s="155">
        <f t="shared" ref="K65:AA65" si="19">SUM(K66:K74)</f>
        <v>11</v>
      </c>
      <c r="L65" s="155">
        <f t="shared" si="19"/>
        <v>9</v>
      </c>
      <c r="M65" s="155">
        <f t="shared" si="19"/>
        <v>1138</v>
      </c>
      <c r="N65" s="155">
        <f t="shared" si="19"/>
        <v>4654</v>
      </c>
      <c r="O65" s="161">
        <f t="shared" si="19"/>
        <v>1008</v>
      </c>
      <c r="P65" s="161">
        <f t="shared" si="19"/>
        <v>90</v>
      </c>
      <c r="Q65" s="161">
        <f t="shared" si="19"/>
        <v>0</v>
      </c>
      <c r="R65" s="161">
        <f t="shared" si="19"/>
        <v>0</v>
      </c>
      <c r="S65" s="161">
        <f t="shared" si="19"/>
        <v>0</v>
      </c>
      <c r="T65" s="161">
        <f t="shared" si="19"/>
        <v>90</v>
      </c>
      <c r="U65" s="161">
        <f t="shared" si="19"/>
        <v>918</v>
      </c>
      <c r="V65" s="161">
        <f t="shared" si="19"/>
        <v>0</v>
      </c>
      <c r="W65" s="161">
        <f t="shared" si="19"/>
        <v>0</v>
      </c>
      <c r="X65" s="161">
        <f t="shared" si="19"/>
        <v>0</v>
      </c>
      <c r="Y65" s="161">
        <f t="shared" si="19"/>
        <v>0</v>
      </c>
      <c r="Z65" s="148">
        <f t="shared" si="19"/>
        <v>0</v>
      </c>
      <c r="AA65" s="148">
        <f t="shared" si="19"/>
        <v>0</v>
      </c>
      <c r="AB65" s="155"/>
      <c r="AC65" s="155"/>
      <c r="AD65" s="155"/>
      <c r="AE65" s="155"/>
      <c r="AF65" s="155"/>
      <c r="AG65" s="173"/>
      <c r="AH65" s="173"/>
      <c r="AI65" s="155"/>
      <c r="AJ65" s="155"/>
      <c r="AK65" s="155"/>
    </row>
    <row r="66" s="103" customFormat="1" ht="154" customHeight="1" spans="1:37">
      <c r="A66" s="136">
        <f>SUBTOTAL(103,$D$10:D66)</f>
        <v>36</v>
      </c>
      <c r="B66" s="184" t="s">
        <v>330</v>
      </c>
      <c r="C66" s="184">
        <v>2025</v>
      </c>
      <c r="D66" s="134" t="s">
        <v>331</v>
      </c>
      <c r="E66" s="185" t="s">
        <v>262</v>
      </c>
      <c r="F66" s="134" t="s">
        <v>329</v>
      </c>
      <c r="G66" s="134" t="s">
        <v>53</v>
      </c>
      <c r="H66" s="134" t="s">
        <v>332</v>
      </c>
      <c r="I66" s="134" t="s">
        <v>120</v>
      </c>
      <c r="J66" s="138" t="s">
        <v>333</v>
      </c>
      <c r="K66" s="155">
        <v>1</v>
      </c>
      <c r="L66" s="155">
        <v>1</v>
      </c>
      <c r="M66" s="155">
        <v>28</v>
      </c>
      <c r="N66" s="155">
        <v>98</v>
      </c>
      <c r="O66" s="161">
        <v>102</v>
      </c>
      <c r="P66" s="155">
        <f t="shared" ref="P66:P74" si="20">Q66+R66+S66+T66</f>
        <v>0</v>
      </c>
      <c r="Q66" s="155"/>
      <c r="R66" s="155"/>
      <c r="S66" s="155"/>
      <c r="T66" s="155"/>
      <c r="U66" s="155">
        <v>102</v>
      </c>
      <c r="V66" s="155"/>
      <c r="W66" s="155"/>
      <c r="X66" s="155"/>
      <c r="Y66" s="155"/>
      <c r="Z66" s="155"/>
      <c r="AA66" s="155"/>
      <c r="AB66" s="155" t="s">
        <v>222</v>
      </c>
      <c r="AC66" s="155" t="s">
        <v>223</v>
      </c>
      <c r="AD66" s="155" t="s">
        <v>334</v>
      </c>
      <c r="AE66" s="155" t="s">
        <v>335</v>
      </c>
      <c r="AF66" s="155" t="s">
        <v>336</v>
      </c>
      <c r="AG66" s="173" t="s">
        <v>337</v>
      </c>
      <c r="AH66" s="173" t="s">
        <v>338</v>
      </c>
      <c r="AI66" s="174">
        <v>45626</v>
      </c>
      <c r="AJ66" s="175" t="s">
        <v>250</v>
      </c>
      <c r="AK66" s="155"/>
    </row>
    <row r="67" s="103" customFormat="1" ht="208" customHeight="1" spans="1:37">
      <c r="A67" s="136">
        <f>SUBTOTAL(103,$D$10:D67)</f>
        <v>37</v>
      </c>
      <c r="B67" s="184" t="s">
        <v>339</v>
      </c>
      <c r="C67" s="184">
        <v>2025</v>
      </c>
      <c r="D67" s="134" t="s">
        <v>340</v>
      </c>
      <c r="E67" s="185" t="s">
        <v>262</v>
      </c>
      <c r="F67" s="134" t="s">
        <v>329</v>
      </c>
      <c r="G67" s="134" t="s">
        <v>53</v>
      </c>
      <c r="H67" s="134" t="s">
        <v>341</v>
      </c>
      <c r="I67" s="134" t="s">
        <v>120</v>
      </c>
      <c r="J67" s="138" t="s">
        <v>342</v>
      </c>
      <c r="K67" s="155">
        <v>1</v>
      </c>
      <c r="L67" s="155">
        <v>1</v>
      </c>
      <c r="M67" s="155">
        <v>38</v>
      </c>
      <c r="N67" s="155">
        <v>148</v>
      </c>
      <c r="O67" s="161">
        <v>102</v>
      </c>
      <c r="P67" s="155">
        <f t="shared" si="20"/>
        <v>0</v>
      </c>
      <c r="Q67" s="155"/>
      <c r="R67" s="155"/>
      <c r="S67" s="155"/>
      <c r="T67" s="155"/>
      <c r="U67" s="155">
        <v>102</v>
      </c>
      <c r="V67" s="155"/>
      <c r="W67" s="155"/>
      <c r="X67" s="155"/>
      <c r="Y67" s="155"/>
      <c r="Z67" s="155"/>
      <c r="AA67" s="155"/>
      <c r="AB67" s="155" t="s">
        <v>222</v>
      </c>
      <c r="AC67" s="155" t="s">
        <v>223</v>
      </c>
      <c r="AD67" s="155" t="s">
        <v>334</v>
      </c>
      <c r="AE67" s="155" t="s">
        <v>335</v>
      </c>
      <c r="AF67" s="155" t="s">
        <v>336</v>
      </c>
      <c r="AG67" s="173" t="s">
        <v>343</v>
      </c>
      <c r="AH67" s="173" t="s">
        <v>344</v>
      </c>
      <c r="AI67" s="174">
        <v>45626</v>
      </c>
      <c r="AJ67" s="175" t="s">
        <v>250</v>
      </c>
      <c r="AK67" s="155"/>
    </row>
    <row r="68" s="103" customFormat="1" ht="131" customHeight="1" spans="1:37">
      <c r="A68" s="136">
        <f>SUBTOTAL(103,$D$10:D68)</f>
        <v>38</v>
      </c>
      <c r="B68" s="184" t="s">
        <v>345</v>
      </c>
      <c r="C68" s="184">
        <v>2025</v>
      </c>
      <c r="D68" s="134" t="s">
        <v>346</v>
      </c>
      <c r="E68" s="185" t="s">
        <v>262</v>
      </c>
      <c r="F68" s="134" t="s">
        <v>329</v>
      </c>
      <c r="G68" s="134" t="s">
        <v>53</v>
      </c>
      <c r="H68" s="134" t="s">
        <v>347</v>
      </c>
      <c r="I68" s="134" t="s">
        <v>120</v>
      </c>
      <c r="J68" s="138" t="s">
        <v>348</v>
      </c>
      <c r="K68" s="155">
        <v>1</v>
      </c>
      <c r="L68" s="155">
        <v>1</v>
      </c>
      <c r="M68" s="155">
        <v>100</v>
      </c>
      <c r="N68" s="155">
        <v>600</v>
      </c>
      <c r="O68" s="161">
        <v>102</v>
      </c>
      <c r="P68" s="155">
        <f t="shared" si="20"/>
        <v>0</v>
      </c>
      <c r="Q68" s="155"/>
      <c r="R68" s="155"/>
      <c r="S68" s="155"/>
      <c r="T68" s="155"/>
      <c r="U68" s="155">
        <v>102</v>
      </c>
      <c r="V68" s="155"/>
      <c r="W68" s="155"/>
      <c r="X68" s="155"/>
      <c r="Y68" s="155"/>
      <c r="Z68" s="155"/>
      <c r="AA68" s="155"/>
      <c r="AB68" s="155" t="s">
        <v>211</v>
      </c>
      <c r="AC68" s="155" t="s">
        <v>212</v>
      </c>
      <c r="AD68" s="155" t="s">
        <v>334</v>
      </c>
      <c r="AE68" s="155" t="s">
        <v>335</v>
      </c>
      <c r="AF68" s="155" t="s">
        <v>336</v>
      </c>
      <c r="AG68" s="173" t="s">
        <v>349</v>
      </c>
      <c r="AH68" s="173" t="s">
        <v>350</v>
      </c>
      <c r="AI68" s="174">
        <v>45626</v>
      </c>
      <c r="AJ68" s="175" t="s">
        <v>250</v>
      </c>
      <c r="AK68" s="155"/>
    </row>
    <row r="69" s="103" customFormat="1" ht="131" customHeight="1" spans="1:37">
      <c r="A69" s="136">
        <f>SUBTOTAL(103,$D$10:D69)</f>
        <v>39</v>
      </c>
      <c r="B69" s="184" t="s">
        <v>351</v>
      </c>
      <c r="C69" s="184">
        <v>2025</v>
      </c>
      <c r="D69" s="134" t="s">
        <v>352</v>
      </c>
      <c r="E69" s="185" t="s">
        <v>262</v>
      </c>
      <c r="F69" s="134" t="s">
        <v>329</v>
      </c>
      <c r="G69" s="134" t="s">
        <v>53</v>
      </c>
      <c r="H69" s="134" t="s">
        <v>353</v>
      </c>
      <c r="I69" s="134" t="s">
        <v>120</v>
      </c>
      <c r="J69" s="138" t="s">
        <v>354</v>
      </c>
      <c r="K69" s="155">
        <v>1</v>
      </c>
      <c r="L69" s="155">
        <v>1</v>
      </c>
      <c r="M69" s="155">
        <v>119</v>
      </c>
      <c r="N69" s="155">
        <v>426</v>
      </c>
      <c r="O69" s="161">
        <v>102</v>
      </c>
      <c r="P69" s="155">
        <f t="shared" si="20"/>
        <v>0</v>
      </c>
      <c r="Q69" s="155"/>
      <c r="R69" s="155"/>
      <c r="S69" s="155"/>
      <c r="T69" s="155"/>
      <c r="U69" s="155">
        <v>102</v>
      </c>
      <c r="V69" s="155"/>
      <c r="W69" s="155"/>
      <c r="X69" s="155"/>
      <c r="Y69" s="155"/>
      <c r="Z69" s="155"/>
      <c r="AA69" s="155"/>
      <c r="AB69" s="155" t="s">
        <v>211</v>
      </c>
      <c r="AC69" s="155" t="s">
        <v>212</v>
      </c>
      <c r="AD69" s="155" t="s">
        <v>334</v>
      </c>
      <c r="AE69" s="155" t="s">
        <v>335</v>
      </c>
      <c r="AF69" s="155" t="s">
        <v>336</v>
      </c>
      <c r="AG69" s="173" t="s">
        <v>355</v>
      </c>
      <c r="AH69" s="173" t="s">
        <v>356</v>
      </c>
      <c r="AI69" s="174">
        <v>45626</v>
      </c>
      <c r="AJ69" s="175" t="s">
        <v>250</v>
      </c>
      <c r="AK69" s="155"/>
    </row>
    <row r="70" s="103" customFormat="1" ht="153" customHeight="1" spans="1:37">
      <c r="A70" s="136">
        <f>SUBTOTAL(103,$D$10:D70)</f>
        <v>40</v>
      </c>
      <c r="B70" s="184" t="s">
        <v>357</v>
      </c>
      <c r="C70" s="184">
        <v>2025</v>
      </c>
      <c r="D70" s="134" t="s">
        <v>358</v>
      </c>
      <c r="E70" s="185" t="s">
        <v>262</v>
      </c>
      <c r="F70" s="134" t="s">
        <v>329</v>
      </c>
      <c r="G70" s="134" t="s">
        <v>53</v>
      </c>
      <c r="H70" s="134" t="s">
        <v>359</v>
      </c>
      <c r="I70" s="134" t="s">
        <v>120</v>
      </c>
      <c r="J70" s="138" t="s">
        <v>360</v>
      </c>
      <c r="K70" s="155">
        <v>2</v>
      </c>
      <c r="L70" s="155">
        <v>1</v>
      </c>
      <c r="M70" s="155">
        <v>15</v>
      </c>
      <c r="N70" s="155">
        <v>20</v>
      </c>
      <c r="O70" s="161">
        <v>204</v>
      </c>
      <c r="P70" s="155">
        <f t="shared" si="20"/>
        <v>0</v>
      </c>
      <c r="Q70" s="155"/>
      <c r="R70" s="155"/>
      <c r="S70" s="155"/>
      <c r="T70" s="155"/>
      <c r="U70" s="155">
        <v>204</v>
      </c>
      <c r="V70" s="155"/>
      <c r="W70" s="155"/>
      <c r="X70" s="155"/>
      <c r="Y70" s="155"/>
      <c r="Z70" s="155"/>
      <c r="AA70" s="155"/>
      <c r="AB70" s="155" t="s">
        <v>361</v>
      </c>
      <c r="AC70" s="155" t="s">
        <v>362</v>
      </c>
      <c r="AD70" s="155" t="s">
        <v>334</v>
      </c>
      <c r="AE70" s="155" t="s">
        <v>335</v>
      </c>
      <c r="AF70" s="155" t="s">
        <v>336</v>
      </c>
      <c r="AG70" s="173" t="s">
        <v>363</v>
      </c>
      <c r="AH70" s="173" t="s">
        <v>364</v>
      </c>
      <c r="AI70" s="174">
        <v>45626</v>
      </c>
      <c r="AJ70" s="175" t="s">
        <v>250</v>
      </c>
      <c r="AK70" s="155"/>
    </row>
    <row r="71" s="103" customFormat="1" ht="150" customHeight="1" spans="1:37">
      <c r="A71" s="136">
        <f>SUBTOTAL(103,$D$10:D71)</f>
        <v>41</v>
      </c>
      <c r="B71" s="184" t="s">
        <v>365</v>
      </c>
      <c r="C71" s="184">
        <v>2025</v>
      </c>
      <c r="D71" s="134" t="s">
        <v>366</v>
      </c>
      <c r="E71" s="185" t="s">
        <v>262</v>
      </c>
      <c r="F71" s="134" t="s">
        <v>329</v>
      </c>
      <c r="G71" s="134" t="s">
        <v>53</v>
      </c>
      <c r="H71" s="134" t="s">
        <v>367</v>
      </c>
      <c r="I71" s="134" t="s">
        <v>120</v>
      </c>
      <c r="J71" s="138" t="s">
        <v>368</v>
      </c>
      <c r="K71" s="155">
        <v>1</v>
      </c>
      <c r="L71" s="155">
        <v>1</v>
      </c>
      <c r="M71" s="155">
        <v>45</v>
      </c>
      <c r="N71" s="155">
        <v>60</v>
      </c>
      <c r="O71" s="161">
        <v>102</v>
      </c>
      <c r="P71" s="155">
        <f t="shared" si="20"/>
        <v>0</v>
      </c>
      <c r="Q71" s="155"/>
      <c r="R71" s="155"/>
      <c r="S71" s="155"/>
      <c r="T71" s="155"/>
      <c r="U71" s="155">
        <v>102</v>
      </c>
      <c r="V71" s="155"/>
      <c r="W71" s="155"/>
      <c r="X71" s="155"/>
      <c r="Y71" s="155"/>
      <c r="Z71" s="155"/>
      <c r="AA71" s="155"/>
      <c r="AB71" s="155" t="s">
        <v>105</v>
      </c>
      <c r="AC71" s="155" t="s">
        <v>106</v>
      </c>
      <c r="AD71" s="155" t="s">
        <v>334</v>
      </c>
      <c r="AE71" s="155" t="s">
        <v>335</v>
      </c>
      <c r="AF71" s="155" t="s">
        <v>336</v>
      </c>
      <c r="AG71" s="173" t="s">
        <v>369</v>
      </c>
      <c r="AH71" s="173" t="s">
        <v>370</v>
      </c>
      <c r="AI71" s="174">
        <v>45626</v>
      </c>
      <c r="AJ71" s="175" t="s">
        <v>250</v>
      </c>
      <c r="AK71" s="155"/>
    </row>
    <row r="72" s="103" customFormat="1" ht="121" customHeight="1" spans="1:37">
      <c r="A72" s="136">
        <f>SUBTOTAL(103,$D$10:D72)</f>
        <v>42</v>
      </c>
      <c r="B72" s="184" t="s">
        <v>371</v>
      </c>
      <c r="C72" s="184">
        <v>2025</v>
      </c>
      <c r="D72" s="134" t="s">
        <v>372</v>
      </c>
      <c r="E72" s="185" t="s">
        <v>262</v>
      </c>
      <c r="F72" s="134" t="s">
        <v>329</v>
      </c>
      <c r="G72" s="134" t="s">
        <v>53</v>
      </c>
      <c r="H72" s="134" t="s">
        <v>373</v>
      </c>
      <c r="I72" s="134" t="s">
        <v>120</v>
      </c>
      <c r="J72" s="138" t="s">
        <v>374</v>
      </c>
      <c r="K72" s="155">
        <v>1</v>
      </c>
      <c r="L72" s="155">
        <v>1</v>
      </c>
      <c r="M72" s="155">
        <v>451</v>
      </c>
      <c r="N72" s="155">
        <v>1854</v>
      </c>
      <c r="O72" s="161">
        <v>102</v>
      </c>
      <c r="P72" s="155">
        <f t="shared" si="20"/>
        <v>0</v>
      </c>
      <c r="Q72" s="155"/>
      <c r="R72" s="155"/>
      <c r="S72" s="155"/>
      <c r="T72" s="155"/>
      <c r="U72" s="155">
        <v>102</v>
      </c>
      <c r="V72" s="155"/>
      <c r="W72" s="155"/>
      <c r="X72" s="155"/>
      <c r="Y72" s="155"/>
      <c r="Z72" s="155"/>
      <c r="AA72" s="155"/>
      <c r="AB72" s="155" t="s">
        <v>185</v>
      </c>
      <c r="AC72" s="155" t="s">
        <v>186</v>
      </c>
      <c r="AD72" s="155" t="s">
        <v>334</v>
      </c>
      <c r="AE72" s="155" t="s">
        <v>335</v>
      </c>
      <c r="AF72" s="155" t="s">
        <v>336</v>
      </c>
      <c r="AG72" s="173" t="s">
        <v>375</v>
      </c>
      <c r="AH72" s="173" t="s">
        <v>376</v>
      </c>
      <c r="AI72" s="174">
        <v>45626</v>
      </c>
      <c r="AJ72" s="175" t="s">
        <v>250</v>
      </c>
      <c r="AK72" s="155"/>
    </row>
    <row r="73" s="103" customFormat="1" ht="146" customHeight="1" spans="1:37">
      <c r="A73" s="136">
        <f>SUBTOTAL(103,$D$10:D73)</f>
        <v>43</v>
      </c>
      <c r="B73" s="184" t="s">
        <v>377</v>
      </c>
      <c r="C73" s="184">
        <v>2025</v>
      </c>
      <c r="D73" s="186" t="s">
        <v>378</v>
      </c>
      <c r="E73" s="134" t="s">
        <v>262</v>
      </c>
      <c r="F73" s="134" t="s">
        <v>329</v>
      </c>
      <c r="G73" s="134" t="s">
        <v>53</v>
      </c>
      <c r="H73" s="134" t="s">
        <v>379</v>
      </c>
      <c r="I73" s="134" t="s">
        <v>120</v>
      </c>
      <c r="J73" s="138" t="s">
        <v>374</v>
      </c>
      <c r="K73" s="155">
        <v>1</v>
      </c>
      <c r="L73" s="155">
        <v>1</v>
      </c>
      <c r="M73" s="155">
        <v>341</v>
      </c>
      <c r="N73" s="155">
        <v>1446</v>
      </c>
      <c r="O73" s="161">
        <v>102</v>
      </c>
      <c r="P73" s="155">
        <f t="shared" si="20"/>
        <v>0</v>
      </c>
      <c r="Q73" s="155"/>
      <c r="R73" s="155"/>
      <c r="S73" s="155"/>
      <c r="T73" s="155"/>
      <c r="U73" s="155">
        <v>102</v>
      </c>
      <c r="V73" s="155"/>
      <c r="W73" s="155"/>
      <c r="X73" s="155"/>
      <c r="Y73" s="155"/>
      <c r="Z73" s="155"/>
      <c r="AA73" s="155"/>
      <c r="AB73" s="155" t="s">
        <v>185</v>
      </c>
      <c r="AC73" s="155" t="s">
        <v>186</v>
      </c>
      <c r="AD73" s="155" t="s">
        <v>334</v>
      </c>
      <c r="AE73" s="155" t="s">
        <v>335</v>
      </c>
      <c r="AF73" s="155" t="s">
        <v>336</v>
      </c>
      <c r="AG73" s="173" t="s">
        <v>375</v>
      </c>
      <c r="AH73" s="173" t="s">
        <v>376</v>
      </c>
      <c r="AI73" s="174">
        <v>45626</v>
      </c>
      <c r="AJ73" s="175" t="s">
        <v>250</v>
      </c>
      <c r="AK73" s="155"/>
    </row>
    <row r="74" s="103" customFormat="1" ht="408" customHeight="1" spans="1:37">
      <c r="A74" s="136">
        <f>SUBTOTAL(103,$D$10:D74)</f>
        <v>44</v>
      </c>
      <c r="B74" s="134" t="s">
        <v>380</v>
      </c>
      <c r="C74" s="134">
        <v>2025</v>
      </c>
      <c r="D74" s="134" t="s">
        <v>381</v>
      </c>
      <c r="E74" s="134" t="s">
        <v>262</v>
      </c>
      <c r="F74" s="134" t="s">
        <v>329</v>
      </c>
      <c r="G74" s="134" t="s">
        <v>53</v>
      </c>
      <c r="H74" s="134" t="s">
        <v>382</v>
      </c>
      <c r="I74" s="134" t="s">
        <v>76</v>
      </c>
      <c r="J74" s="31" t="s">
        <v>383</v>
      </c>
      <c r="K74" s="155">
        <v>2</v>
      </c>
      <c r="L74" s="155">
        <v>1</v>
      </c>
      <c r="M74" s="155">
        <v>1</v>
      </c>
      <c r="N74" s="155">
        <v>2</v>
      </c>
      <c r="O74" s="161">
        <v>90</v>
      </c>
      <c r="P74" s="155">
        <f t="shared" si="20"/>
        <v>90</v>
      </c>
      <c r="Q74" s="161"/>
      <c r="R74" s="161"/>
      <c r="S74" s="161"/>
      <c r="T74" s="161">
        <v>90</v>
      </c>
      <c r="U74" s="161"/>
      <c r="V74" s="161"/>
      <c r="W74" s="161"/>
      <c r="X74" s="161"/>
      <c r="Y74" s="161"/>
      <c r="Z74" s="155"/>
      <c r="AA74" s="155"/>
      <c r="AB74" s="155" t="s">
        <v>384</v>
      </c>
      <c r="AC74" s="155" t="s">
        <v>385</v>
      </c>
      <c r="AD74" s="155" t="s">
        <v>57</v>
      </c>
      <c r="AE74" s="155" t="s">
        <v>58</v>
      </c>
      <c r="AF74" s="155" t="s">
        <v>59</v>
      </c>
      <c r="AG74" s="173" t="s">
        <v>386</v>
      </c>
      <c r="AH74" s="173" t="s">
        <v>387</v>
      </c>
      <c r="AI74" s="174">
        <v>45626</v>
      </c>
      <c r="AJ74" s="175" t="s">
        <v>250</v>
      </c>
      <c r="AK74" s="155"/>
    </row>
    <row r="75" s="106" customFormat="1" ht="33" customHeight="1" spans="1:37">
      <c r="A75" s="142" t="s">
        <v>47</v>
      </c>
      <c r="B75" s="143" t="s">
        <v>388</v>
      </c>
      <c r="C75" s="144"/>
      <c r="D75" s="144"/>
      <c r="E75" s="144"/>
      <c r="F75" s="144"/>
      <c r="G75" s="144"/>
      <c r="H75" s="144"/>
      <c r="I75" s="144"/>
      <c r="J75" s="163"/>
      <c r="K75" s="164">
        <f>K76+K77+K78+K79</f>
        <v>0</v>
      </c>
      <c r="L75" s="164">
        <f t="shared" ref="L75:AA75" si="21">L76+L77+L78+L79</f>
        <v>0</v>
      </c>
      <c r="M75" s="164">
        <f t="shared" si="21"/>
        <v>0</v>
      </c>
      <c r="N75" s="164">
        <f t="shared" si="21"/>
        <v>0</v>
      </c>
      <c r="O75" s="165">
        <f t="shared" si="21"/>
        <v>0</v>
      </c>
      <c r="P75" s="165">
        <f t="shared" si="21"/>
        <v>0</v>
      </c>
      <c r="Q75" s="165">
        <f t="shared" si="21"/>
        <v>0</v>
      </c>
      <c r="R75" s="165">
        <f t="shared" si="21"/>
        <v>0</v>
      </c>
      <c r="S75" s="165">
        <f t="shared" si="21"/>
        <v>0</v>
      </c>
      <c r="T75" s="165">
        <f t="shared" si="21"/>
        <v>0</v>
      </c>
      <c r="U75" s="165">
        <f t="shared" si="21"/>
        <v>0</v>
      </c>
      <c r="V75" s="165">
        <f t="shared" si="21"/>
        <v>0</v>
      </c>
      <c r="W75" s="165">
        <f t="shared" si="21"/>
        <v>0</v>
      </c>
      <c r="X75" s="165">
        <f t="shared" si="21"/>
        <v>0</v>
      </c>
      <c r="Y75" s="165">
        <f t="shared" si="21"/>
        <v>0</v>
      </c>
      <c r="Z75" s="164">
        <f t="shared" si="21"/>
        <v>0</v>
      </c>
      <c r="AA75" s="164">
        <f t="shared" si="21"/>
        <v>0</v>
      </c>
      <c r="AB75" s="164"/>
      <c r="AC75" s="164"/>
      <c r="AD75" s="164"/>
      <c r="AE75" s="164"/>
      <c r="AF75" s="164"/>
      <c r="AG75" s="182"/>
      <c r="AH75" s="182"/>
      <c r="AI75" s="164"/>
      <c r="AJ75" s="164"/>
      <c r="AK75" s="164"/>
    </row>
    <row r="76" s="103" customFormat="1" ht="33" customHeight="1" spans="1:37">
      <c r="A76" s="135" t="s">
        <v>49</v>
      </c>
      <c r="B76" s="140" t="s">
        <v>389</v>
      </c>
      <c r="C76" s="145"/>
      <c r="D76" s="141"/>
      <c r="E76" s="141"/>
      <c r="F76" s="141"/>
      <c r="G76" s="141"/>
      <c r="H76" s="141"/>
      <c r="I76" s="141"/>
      <c r="J76" s="162"/>
      <c r="K76" s="155"/>
      <c r="L76" s="155"/>
      <c r="M76" s="155"/>
      <c r="N76" s="155"/>
      <c r="O76" s="161"/>
      <c r="P76" s="161"/>
      <c r="Q76" s="161"/>
      <c r="R76" s="161"/>
      <c r="S76" s="161"/>
      <c r="T76" s="161"/>
      <c r="U76" s="161"/>
      <c r="V76" s="161"/>
      <c r="W76" s="161"/>
      <c r="X76" s="161"/>
      <c r="Y76" s="161"/>
      <c r="Z76" s="148"/>
      <c r="AA76" s="148"/>
      <c r="AB76" s="155"/>
      <c r="AC76" s="155"/>
      <c r="AD76" s="155"/>
      <c r="AE76" s="155"/>
      <c r="AF76" s="155"/>
      <c r="AG76" s="173"/>
      <c r="AH76" s="173"/>
      <c r="AI76" s="155"/>
      <c r="AJ76" s="155"/>
      <c r="AK76" s="155"/>
    </row>
    <row r="77" s="103" customFormat="1" ht="33" customHeight="1" spans="1:37">
      <c r="A77" s="135" t="s">
        <v>49</v>
      </c>
      <c r="B77" s="140" t="s">
        <v>390</v>
      </c>
      <c r="C77" s="145"/>
      <c r="D77" s="141"/>
      <c r="E77" s="141"/>
      <c r="F77" s="141"/>
      <c r="G77" s="141"/>
      <c r="H77" s="141"/>
      <c r="I77" s="141"/>
      <c r="J77" s="162"/>
      <c r="K77" s="155"/>
      <c r="L77" s="155"/>
      <c r="M77" s="155"/>
      <c r="N77" s="155"/>
      <c r="O77" s="161"/>
      <c r="P77" s="161"/>
      <c r="Q77" s="161"/>
      <c r="R77" s="161"/>
      <c r="S77" s="161"/>
      <c r="T77" s="161"/>
      <c r="U77" s="161"/>
      <c r="V77" s="161"/>
      <c r="W77" s="161"/>
      <c r="X77" s="161"/>
      <c r="Y77" s="161"/>
      <c r="Z77" s="148"/>
      <c r="AA77" s="148"/>
      <c r="AB77" s="155"/>
      <c r="AC77" s="155"/>
      <c r="AD77" s="155"/>
      <c r="AE77" s="155"/>
      <c r="AF77" s="155"/>
      <c r="AG77" s="173"/>
      <c r="AH77" s="173"/>
      <c r="AI77" s="155"/>
      <c r="AJ77" s="155"/>
      <c r="AK77" s="155"/>
    </row>
    <row r="78" s="103" customFormat="1" ht="33" customHeight="1" spans="1:37">
      <c r="A78" s="135" t="s">
        <v>49</v>
      </c>
      <c r="B78" s="140" t="s">
        <v>391</v>
      </c>
      <c r="C78" s="145"/>
      <c r="D78" s="141"/>
      <c r="E78" s="141"/>
      <c r="F78" s="141"/>
      <c r="G78" s="141"/>
      <c r="H78" s="141"/>
      <c r="I78" s="141"/>
      <c r="J78" s="162"/>
      <c r="K78" s="155"/>
      <c r="L78" s="155"/>
      <c r="M78" s="155"/>
      <c r="N78" s="155"/>
      <c r="O78" s="161"/>
      <c r="P78" s="161"/>
      <c r="Q78" s="161"/>
      <c r="R78" s="161"/>
      <c r="S78" s="161"/>
      <c r="T78" s="161"/>
      <c r="U78" s="161"/>
      <c r="V78" s="161"/>
      <c r="W78" s="161"/>
      <c r="X78" s="161"/>
      <c r="Y78" s="161"/>
      <c r="Z78" s="148"/>
      <c r="AA78" s="148"/>
      <c r="AB78" s="155"/>
      <c r="AC78" s="155"/>
      <c r="AD78" s="155"/>
      <c r="AE78" s="155"/>
      <c r="AF78" s="155"/>
      <c r="AG78" s="173"/>
      <c r="AH78" s="173"/>
      <c r="AI78" s="155"/>
      <c r="AJ78" s="155"/>
      <c r="AK78" s="155"/>
    </row>
    <row r="79" s="103" customFormat="1" ht="33" customHeight="1" spans="1:37">
      <c r="A79" s="135" t="s">
        <v>49</v>
      </c>
      <c r="B79" s="140" t="s">
        <v>392</v>
      </c>
      <c r="C79" s="145"/>
      <c r="D79" s="141"/>
      <c r="E79" s="141"/>
      <c r="F79" s="141"/>
      <c r="G79" s="141"/>
      <c r="H79" s="141"/>
      <c r="I79" s="141"/>
      <c r="J79" s="162"/>
      <c r="K79" s="155"/>
      <c r="L79" s="155"/>
      <c r="M79" s="155"/>
      <c r="N79" s="155"/>
      <c r="O79" s="161"/>
      <c r="P79" s="161"/>
      <c r="Q79" s="161"/>
      <c r="R79" s="161"/>
      <c r="S79" s="161"/>
      <c r="T79" s="161"/>
      <c r="U79" s="161"/>
      <c r="V79" s="161"/>
      <c r="W79" s="161"/>
      <c r="X79" s="161"/>
      <c r="Y79" s="161"/>
      <c r="Z79" s="148"/>
      <c r="AA79" s="148"/>
      <c r="AB79" s="155"/>
      <c r="AC79" s="155"/>
      <c r="AD79" s="155"/>
      <c r="AE79" s="155"/>
      <c r="AF79" s="155"/>
      <c r="AG79" s="173"/>
      <c r="AH79" s="173"/>
      <c r="AI79" s="155"/>
      <c r="AJ79" s="155"/>
      <c r="AK79" s="155"/>
    </row>
    <row r="80" s="106" customFormat="1" ht="33" customHeight="1" spans="1:37">
      <c r="A80" s="142" t="s">
        <v>47</v>
      </c>
      <c r="B80" s="143" t="s">
        <v>393</v>
      </c>
      <c r="C80" s="144"/>
      <c r="D80" s="144"/>
      <c r="E80" s="144"/>
      <c r="F80" s="144"/>
      <c r="G80" s="144"/>
      <c r="H80" s="144"/>
      <c r="I80" s="144"/>
      <c r="J80" s="163"/>
      <c r="K80" s="164">
        <f>K81+K83+K84+K85+K86</f>
        <v>7000</v>
      </c>
      <c r="L80" s="164">
        <f t="shared" ref="L80:AA80" si="22">L81+L83+L84+L85+L86</f>
        <v>1</v>
      </c>
      <c r="M80" s="164">
        <f t="shared" si="22"/>
        <v>7000</v>
      </c>
      <c r="N80" s="164">
        <f t="shared" si="22"/>
        <v>24266</v>
      </c>
      <c r="O80" s="165">
        <f t="shared" si="22"/>
        <v>1130</v>
      </c>
      <c r="P80" s="165">
        <f t="shared" si="22"/>
        <v>800</v>
      </c>
      <c r="Q80" s="165">
        <f t="shared" si="22"/>
        <v>800</v>
      </c>
      <c r="R80" s="165">
        <f t="shared" si="22"/>
        <v>0</v>
      </c>
      <c r="S80" s="165">
        <f t="shared" si="22"/>
        <v>0</v>
      </c>
      <c r="T80" s="165">
        <f t="shared" si="22"/>
        <v>0</v>
      </c>
      <c r="U80" s="165">
        <f t="shared" si="22"/>
        <v>330</v>
      </c>
      <c r="V80" s="165">
        <f t="shared" si="22"/>
        <v>0</v>
      </c>
      <c r="W80" s="165">
        <f t="shared" si="22"/>
        <v>0</v>
      </c>
      <c r="X80" s="165">
        <f t="shared" si="22"/>
        <v>0</v>
      </c>
      <c r="Y80" s="165">
        <f t="shared" si="22"/>
        <v>0</v>
      </c>
      <c r="Z80" s="164">
        <f t="shared" si="22"/>
        <v>0</v>
      </c>
      <c r="AA80" s="164">
        <f t="shared" si="22"/>
        <v>0</v>
      </c>
      <c r="AB80" s="164"/>
      <c r="AC80" s="164"/>
      <c r="AD80" s="164"/>
      <c r="AE80" s="164"/>
      <c r="AF80" s="164"/>
      <c r="AG80" s="182"/>
      <c r="AH80" s="182"/>
      <c r="AI80" s="164"/>
      <c r="AJ80" s="164"/>
      <c r="AK80" s="164"/>
    </row>
    <row r="81" s="103" customFormat="1" ht="33" customHeight="1" spans="1:37">
      <c r="A81" s="135" t="s">
        <v>49</v>
      </c>
      <c r="B81" s="140" t="s">
        <v>394</v>
      </c>
      <c r="C81" s="145"/>
      <c r="D81" s="141"/>
      <c r="E81" s="141"/>
      <c r="F81" s="141"/>
      <c r="G81" s="141"/>
      <c r="H81" s="141"/>
      <c r="I81" s="141"/>
      <c r="J81" s="162"/>
      <c r="K81" s="155">
        <f>SUM(K82)</f>
        <v>7000</v>
      </c>
      <c r="L81" s="155">
        <f t="shared" ref="L81:AA81" si="23">SUM(L82)</f>
        <v>1</v>
      </c>
      <c r="M81" s="155">
        <f t="shared" si="23"/>
        <v>7000</v>
      </c>
      <c r="N81" s="155">
        <f t="shared" si="23"/>
        <v>24266</v>
      </c>
      <c r="O81" s="161">
        <f t="shared" si="23"/>
        <v>1130</v>
      </c>
      <c r="P81" s="161">
        <f t="shared" si="23"/>
        <v>800</v>
      </c>
      <c r="Q81" s="161">
        <f t="shared" si="23"/>
        <v>800</v>
      </c>
      <c r="R81" s="161">
        <f t="shared" si="23"/>
        <v>0</v>
      </c>
      <c r="S81" s="161">
        <f t="shared" si="23"/>
        <v>0</v>
      </c>
      <c r="T81" s="161">
        <f t="shared" si="23"/>
        <v>0</v>
      </c>
      <c r="U81" s="161">
        <f t="shared" si="23"/>
        <v>330</v>
      </c>
      <c r="V81" s="161">
        <f t="shared" si="23"/>
        <v>0</v>
      </c>
      <c r="W81" s="161">
        <f t="shared" si="23"/>
        <v>0</v>
      </c>
      <c r="X81" s="161">
        <f t="shared" si="23"/>
        <v>0</v>
      </c>
      <c r="Y81" s="161">
        <f t="shared" si="23"/>
        <v>0</v>
      </c>
      <c r="Z81" s="148">
        <f t="shared" si="23"/>
        <v>0</v>
      </c>
      <c r="AA81" s="148">
        <f t="shared" si="23"/>
        <v>0</v>
      </c>
      <c r="AB81" s="155"/>
      <c r="AC81" s="155"/>
      <c r="AD81" s="155"/>
      <c r="AE81" s="155"/>
      <c r="AF81" s="155"/>
      <c r="AG81" s="173"/>
      <c r="AH81" s="173"/>
      <c r="AI81" s="155"/>
      <c r="AJ81" s="155"/>
      <c r="AK81" s="155"/>
    </row>
    <row r="82" s="103" customFormat="1" ht="143" customHeight="1" spans="1:37">
      <c r="A82" s="136">
        <f>SUBTOTAL(103,$D$10:D82)</f>
        <v>45</v>
      </c>
      <c r="B82" s="133" t="s">
        <v>395</v>
      </c>
      <c r="C82" s="136">
        <v>2025</v>
      </c>
      <c r="D82" s="134" t="s">
        <v>396</v>
      </c>
      <c r="E82" s="134" t="s">
        <v>393</v>
      </c>
      <c r="F82" s="134" t="s">
        <v>394</v>
      </c>
      <c r="G82" s="134" t="s">
        <v>53</v>
      </c>
      <c r="H82" s="134" t="s">
        <v>397</v>
      </c>
      <c r="I82" s="134" t="s">
        <v>67</v>
      </c>
      <c r="J82" s="138" t="s">
        <v>398</v>
      </c>
      <c r="K82" s="155">
        <v>7000</v>
      </c>
      <c r="L82" s="155">
        <v>1</v>
      </c>
      <c r="M82" s="155">
        <v>7000</v>
      </c>
      <c r="N82" s="155">
        <v>24266</v>
      </c>
      <c r="O82" s="161">
        <v>1130</v>
      </c>
      <c r="P82" s="155">
        <f>Q82+R82+S82+T82</f>
        <v>800</v>
      </c>
      <c r="Q82" s="155">
        <v>800</v>
      </c>
      <c r="R82" s="155"/>
      <c r="S82" s="155"/>
      <c r="T82" s="155"/>
      <c r="U82" s="155">
        <v>330</v>
      </c>
      <c r="V82" s="155">
        <v>0</v>
      </c>
      <c r="W82" s="155">
        <v>0</v>
      </c>
      <c r="X82" s="155">
        <v>0</v>
      </c>
      <c r="Y82" s="155"/>
      <c r="Z82" s="155"/>
      <c r="AA82" s="155"/>
      <c r="AB82" s="155" t="s">
        <v>399</v>
      </c>
      <c r="AC82" s="155" t="s">
        <v>400</v>
      </c>
      <c r="AD82" s="155" t="s">
        <v>399</v>
      </c>
      <c r="AE82" s="155" t="s">
        <v>400</v>
      </c>
      <c r="AF82" s="155" t="s">
        <v>86</v>
      </c>
      <c r="AG82" s="173" t="s">
        <v>401</v>
      </c>
      <c r="AH82" s="173" t="s">
        <v>402</v>
      </c>
      <c r="AI82" s="174">
        <v>45595</v>
      </c>
      <c r="AJ82" s="175" t="s">
        <v>62</v>
      </c>
      <c r="AK82" s="155"/>
    </row>
    <row r="83" s="103" customFormat="1" ht="33" customHeight="1" spans="1:37">
      <c r="A83" s="135" t="s">
        <v>49</v>
      </c>
      <c r="B83" s="140" t="s">
        <v>403</v>
      </c>
      <c r="C83" s="145"/>
      <c r="D83" s="141"/>
      <c r="E83" s="141"/>
      <c r="F83" s="141"/>
      <c r="G83" s="141"/>
      <c r="H83" s="141"/>
      <c r="I83" s="141"/>
      <c r="J83" s="162"/>
      <c r="K83" s="155"/>
      <c r="L83" s="155"/>
      <c r="M83" s="155"/>
      <c r="N83" s="155"/>
      <c r="O83" s="161"/>
      <c r="P83" s="161"/>
      <c r="Q83" s="161"/>
      <c r="R83" s="161"/>
      <c r="S83" s="161"/>
      <c r="T83" s="161"/>
      <c r="U83" s="161"/>
      <c r="V83" s="161"/>
      <c r="W83" s="161"/>
      <c r="X83" s="161"/>
      <c r="Y83" s="161"/>
      <c r="Z83" s="148"/>
      <c r="AA83" s="148"/>
      <c r="AB83" s="155"/>
      <c r="AC83" s="155"/>
      <c r="AD83" s="155"/>
      <c r="AE83" s="155"/>
      <c r="AF83" s="155"/>
      <c r="AG83" s="173"/>
      <c r="AH83" s="173"/>
      <c r="AI83" s="155"/>
      <c r="AJ83" s="155"/>
      <c r="AK83" s="155"/>
    </row>
    <row r="84" s="103" customFormat="1" ht="33" customHeight="1" spans="1:37">
      <c r="A84" s="135" t="s">
        <v>49</v>
      </c>
      <c r="B84" s="140" t="s">
        <v>404</v>
      </c>
      <c r="C84" s="145"/>
      <c r="D84" s="141"/>
      <c r="E84" s="141"/>
      <c r="F84" s="141"/>
      <c r="G84" s="141"/>
      <c r="H84" s="141"/>
      <c r="I84" s="141"/>
      <c r="J84" s="162"/>
      <c r="K84" s="155"/>
      <c r="L84" s="155"/>
      <c r="M84" s="155"/>
      <c r="N84" s="155"/>
      <c r="O84" s="161"/>
      <c r="P84" s="161"/>
      <c r="Q84" s="161"/>
      <c r="R84" s="161"/>
      <c r="S84" s="161"/>
      <c r="T84" s="161"/>
      <c r="U84" s="161"/>
      <c r="V84" s="161"/>
      <c r="W84" s="161"/>
      <c r="X84" s="161"/>
      <c r="Y84" s="161"/>
      <c r="Z84" s="148"/>
      <c r="AA84" s="148"/>
      <c r="AB84" s="155"/>
      <c r="AC84" s="155"/>
      <c r="AD84" s="155"/>
      <c r="AE84" s="155"/>
      <c r="AF84" s="155"/>
      <c r="AG84" s="173"/>
      <c r="AH84" s="173"/>
      <c r="AI84" s="155"/>
      <c r="AJ84" s="155"/>
      <c r="AK84" s="155"/>
    </row>
    <row r="85" s="103" customFormat="1" ht="33" customHeight="1" spans="1:37">
      <c r="A85" s="135" t="s">
        <v>49</v>
      </c>
      <c r="B85" s="140" t="s">
        <v>405</v>
      </c>
      <c r="C85" s="145"/>
      <c r="D85" s="141"/>
      <c r="E85" s="141"/>
      <c r="F85" s="141"/>
      <c r="G85" s="141"/>
      <c r="H85" s="141"/>
      <c r="I85" s="141"/>
      <c r="J85" s="162"/>
      <c r="K85" s="155"/>
      <c r="L85" s="155"/>
      <c r="M85" s="155"/>
      <c r="N85" s="155"/>
      <c r="O85" s="161"/>
      <c r="P85" s="161"/>
      <c r="Q85" s="161"/>
      <c r="R85" s="161"/>
      <c r="S85" s="161"/>
      <c r="T85" s="161"/>
      <c r="U85" s="161"/>
      <c r="V85" s="161"/>
      <c r="W85" s="161"/>
      <c r="X85" s="161"/>
      <c r="Y85" s="161"/>
      <c r="Z85" s="148"/>
      <c r="AA85" s="148"/>
      <c r="AB85" s="155"/>
      <c r="AC85" s="155"/>
      <c r="AD85" s="155"/>
      <c r="AE85" s="155"/>
      <c r="AF85" s="155"/>
      <c r="AG85" s="173"/>
      <c r="AH85" s="173"/>
      <c r="AI85" s="155"/>
      <c r="AJ85" s="155"/>
      <c r="AK85" s="155"/>
    </row>
    <row r="86" s="103" customFormat="1" ht="33" customHeight="1" spans="1:37">
      <c r="A86" s="135" t="s">
        <v>49</v>
      </c>
      <c r="B86" s="140" t="s">
        <v>406</v>
      </c>
      <c r="C86" s="145"/>
      <c r="D86" s="141"/>
      <c r="E86" s="141"/>
      <c r="F86" s="141"/>
      <c r="G86" s="141"/>
      <c r="H86" s="141"/>
      <c r="I86" s="141"/>
      <c r="J86" s="162"/>
      <c r="K86" s="155"/>
      <c r="L86" s="155"/>
      <c r="M86" s="155"/>
      <c r="N86" s="155"/>
      <c r="O86" s="161"/>
      <c r="P86" s="161"/>
      <c r="Q86" s="161"/>
      <c r="R86" s="161"/>
      <c r="S86" s="161"/>
      <c r="T86" s="161"/>
      <c r="U86" s="161"/>
      <c r="V86" s="161"/>
      <c r="W86" s="161"/>
      <c r="X86" s="161"/>
      <c r="Y86" s="161"/>
      <c r="Z86" s="148"/>
      <c r="AA86" s="148"/>
      <c r="AB86" s="155"/>
      <c r="AC86" s="155"/>
      <c r="AD86" s="155"/>
      <c r="AE86" s="155"/>
      <c r="AF86" s="155"/>
      <c r="AG86" s="173"/>
      <c r="AH86" s="173"/>
      <c r="AI86" s="155"/>
      <c r="AJ86" s="155"/>
      <c r="AK86" s="155"/>
    </row>
    <row r="87" s="106" customFormat="1" ht="33" customHeight="1" spans="1:37">
      <c r="A87" s="142" t="s">
        <v>45</v>
      </c>
      <c r="B87" s="143" t="s">
        <v>407</v>
      </c>
      <c r="C87" s="144"/>
      <c r="D87" s="144"/>
      <c r="E87" s="144"/>
      <c r="F87" s="144"/>
      <c r="G87" s="144"/>
      <c r="H87" s="144"/>
      <c r="I87" s="144"/>
      <c r="J87" s="163"/>
      <c r="K87" s="164">
        <f>K88+K91+K95+K98+K102</f>
        <v>1000</v>
      </c>
      <c r="L87" s="164">
        <f t="shared" ref="L87:AA87" si="24">L88+L91+L95+L98+L102</f>
        <v>1</v>
      </c>
      <c r="M87" s="164">
        <f t="shared" si="24"/>
        <v>1000</v>
      </c>
      <c r="N87" s="164">
        <f t="shared" si="24"/>
        <v>1000</v>
      </c>
      <c r="O87" s="165">
        <f t="shared" si="24"/>
        <v>1200</v>
      </c>
      <c r="P87" s="165">
        <f t="shared" si="24"/>
        <v>0</v>
      </c>
      <c r="Q87" s="165">
        <f t="shared" si="24"/>
        <v>0</v>
      </c>
      <c r="R87" s="165">
        <f t="shared" si="24"/>
        <v>0</v>
      </c>
      <c r="S87" s="165">
        <f t="shared" si="24"/>
        <v>0</v>
      </c>
      <c r="T87" s="165">
        <f t="shared" si="24"/>
        <v>0</v>
      </c>
      <c r="U87" s="165">
        <f t="shared" si="24"/>
        <v>1200</v>
      </c>
      <c r="V87" s="165">
        <f t="shared" si="24"/>
        <v>0</v>
      </c>
      <c r="W87" s="165">
        <f t="shared" si="24"/>
        <v>0</v>
      </c>
      <c r="X87" s="165">
        <f t="shared" si="24"/>
        <v>0</v>
      </c>
      <c r="Y87" s="165">
        <f t="shared" si="24"/>
        <v>0</v>
      </c>
      <c r="Z87" s="164">
        <f t="shared" si="24"/>
        <v>0</v>
      </c>
      <c r="AA87" s="164">
        <f t="shared" si="24"/>
        <v>0</v>
      </c>
      <c r="AB87" s="164"/>
      <c r="AC87" s="164"/>
      <c r="AD87" s="164"/>
      <c r="AE87" s="164"/>
      <c r="AF87" s="164"/>
      <c r="AG87" s="182"/>
      <c r="AH87" s="182"/>
      <c r="AI87" s="164"/>
      <c r="AJ87" s="164"/>
      <c r="AK87" s="164"/>
    </row>
    <row r="88" s="106" customFormat="1" ht="33" customHeight="1" spans="1:37">
      <c r="A88" s="142" t="s">
        <v>47</v>
      </c>
      <c r="B88" s="143" t="s">
        <v>408</v>
      </c>
      <c r="C88" s="144"/>
      <c r="D88" s="144"/>
      <c r="E88" s="144"/>
      <c r="F88" s="144"/>
      <c r="G88" s="144"/>
      <c r="H88" s="144"/>
      <c r="I88" s="144"/>
      <c r="J88" s="163"/>
      <c r="K88" s="164">
        <f>K89+K90</f>
        <v>0</v>
      </c>
      <c r="L88" s="164">
        <f t="shared" ref="L88:AA88" si="25">L89+L90</f>
        <v>0</v>
      </c>
      <c r="M88" s="164">
        <f t="shared" si="25"/>
        <v>0</v>
      </c>
      <c r="N88" s="164">
        <f t="shared" si="25"/>
        <v>0</v>
      </c>
      <c r="O88" s="165">
        <f t="shared" si="25"/>
        <v>0</v>
      </c>
      <c r="P88" s="165">
        <f t="shared" si="25"/>
        <v>0</v>
      </c>
      <c r="Q88" s="165">
        <f t="shared" si="25"/>
        <v>0</v>
      </c>
      <c r="R88" s="165">
        <f t="shared" si="25"/>
        <v>0</v>
      </c>
      <c r="S88" s="165">
        <f t="shared" si="25"/>
        <v>0</v>
      </c>
      <c r="T88" s="165">
        <f t="shared" si="25"/>
        <v>0</v>
      </c>
      <c r="U88" s="165">
        <f t="shared" si="25"/>
        <v>0</v>
      </c>
      <c r="V88" s="165">
        <f t="shared" si="25"/>
        <v>0</v>
      </c>
      <c r="W88" s="165">
        <f t="shared" si="25"/>
        <v>0</v>
      </c>
      <c r="X88" s="165">
        <f t="shared" si="25"/>
        <v>0</v>
      </c>
      <c r="Y88" s="165">
        <f t="shared" si="25"/>
        <v>0</v>
      </c>
      <c r="Z88" s="164">
        <f t="shared" si="25"/>
        <v>0</v>
      </c>
      <c r="AA88" s="164">
        <f t="shared" si="25"/>
        <v>0</v>
      </c>
      <c r="AB88" s="164"/>
      <c r="AC88" s="164"/>
      <c r="AD88" s="164"/>
      <c r="AE88" s="164"/>
      <c r="AF88" s="164"/>
      <c r="AG88" s="182"/>
      <c r="AH88" s="182"/>
      <c r="AI88" s="164"/>
      <c r="AJ88" s="164"/>
      <c r="AK88" s="164"/>
    </row>
    <row r="89" s="103" customFormat="1" ht="33" customHeight="1" spans="1:37">
      <c r="A89" s="135" t="s">
        <v>49</v>
      </c>
      <c r="B89" s="140" t="s">
        <v>409</v>
      </c>
      <c r="C89" s="145"/>
      <c r="D89" s="141"/>
      <c r="E89" s="141"/>
      <c r="F89" s="141"/>
      <c r="G89" s="141"/>
      <c r="H89" s="141"/>
      <c r="I89" s="141"/>
      <c r="J89" s="162"/>
      <c r="K89" s="155"/>
      <c r="L89" s="155"/>
      <c r="M89" s="155"/>
      <c r="N89" s="155"/>
      <c r="O89" s="161"/>
      <c r="P89" s="161"/>
      <c r="Q89" s="161"/>
      <c r="R89" s="161"/>
      <c r="S89" s="161"/>
      <c r="T89" s="161"/>
      <c r="U89" s="161"/>
      <c r="V89" s="161"/>
      <c r="W89" s="161"/>
      <c r="X89" s="161"/>
      <c r="Y89" s="161"/>
      <c r="Z89" s="148"/>
      <c r="AA89" s="148"/>
      <c r="AB89" s="155"/>
      <c r="AC89" s="155"/>
      <c r="AD89" s="155"/>
      <c r="AE89" s="155"/>
      <c r="AF89" s="155"/>
      <c r="AG89" s="173"/>
      <c r="AH89" s="173"/>
      <c r="AI89" s="155"/>
      <c r="AJ89" s="155"/>
      <c r="AK89" s="155"/>
    </row>
    <row r="90" s="103" customFormat="1" ht="33" customHeight="1" spans="1:37">
      <c r="A90" s="135" t="s">
        <v>49</v>
      </c>
      <c r="B90" s="140" t="s">
        <v>410</v>
      </c>
      <c r="C90" s="145"/>
      <c r="D90" s="141"/>
      <c r="E90" s="141"/>
      <c r="F90" s="141"/>
      <c r="G90" s="141"/>
      <c r="H90" s="141"/>
      <c r="I90" s="141"/>
      <c r="J90" s="162"/>
      <c r="K90" s="155"/>
      <c r="L90" s="155"/>
      <c r="M90" s="155"/>
      <c r="N90" s="155"/>
      <c r="O90" s="161"/>
      <c r="P90" s="161"/>
      <c r="Q90" s="161"/>
      <c r="R90" s="161"/>
      <c r="S90" s="161"/>
      <c r="T90" s="161"/>
      <c r="U90" s="161"/>
      <c r="V90" s="161"/>
      <c r="W90" s="161"/>
      <c r="X90" s="161"/>
      <c r="Y90" s="161"/>
      <c r="Z90" s="148"/>
      <c r="AA90" s="148"/>
      <c r="AB90" s="155"/>
      <c r="AC90" s="155"/>
      <c r="AD90" s="155"/>
      <c r="AE90" s="155"/>
      <c r="AF90" s="155"/>
      <c r="AG90" s="173"/>
      <c r="AH90" s="173"/>
      <c r="AI90" s="155"/>
      <c r="AJ90" s="155"/>
      <c r="AK90" s="155"/>
    </row>
    <row r="91" s="106" customFormat="1" ht="33" customHeight="1" spans="1:37">
      <c r="A91" s="142" t="s">
        <v>47</v>
      </c>
      <c r="B91" s="143" t="s">
        <v>411</v>
      </c>
      <c r="C91" s="144"/>
      <c r="D91" s="144"/>
      <c r="E91" s="144"/>
      <c r="F91" s="144"/>
      <c r="G91" s="144"/>
      <c r="H91" s="144"/>
      <c r="I91" s="144"/>
      <c r="J91" s="163"/>
      <c r="K91" s="164">
        <f>K92+K93+K94+K95</f>
        <v>0</v>
      </c>
      <c r="L91" s="164">
        <f t="shared" ref="L91:AA91" si="26">L92+L93+L94+L95</f>
        <v>0</v>
      </c>
      <c r="M91" s="164">
        <f t="shared" si="26"/>
        <v>0</v>
      </c>
      <c r="N91" s="164">
        <f t="shared" si="26"/>
        <v>0</v>
      </c>
      <c r="O91" s="165">
        <f t="shared" si="26"/>
        <v>0</v>
      </c>
      <c r="P91" s="165">
        <f t="shared" si="26"/>
        <v>0</v>
      </c>
      <c r="Q91" s="165">
        <f t="shared" si="26"/>
        <v>0</v>
      </c>
      <c r="R91" s="165">
        <f t="shared" si="26"/>
        <v>0</v>
      </c>
      <c r="S91" s="165">
        <f t="shared" si="26"/>
        <v>0</v>
      </c>
      <c r="T91" s="165">
        <f t="shared" si="26"/>
        <v>0</v>
      </c>
      <c r="U91" s="165">
        <f t="shared" si="26"/>
        <v>0</v>
      </c>
      <c r="V91" s="165">
        <f t="shared" si="26"/>
        <v>0</v>
      </c>
      <c r="W91" s="165">
        <f t="shared" si="26"/>
        <v>0</v>
      </c>
      <c r="X91" s="165">
        <f t="shared" si="26"/>
        <v>0</v>
      </c>
      <c r="Y91" s="165">
        <f t="shared" si="26"/>
        <v>0</v>
      </c>
      <c r="Z91" s="164">
        <f t="shared" si="26"/>
        <v>0</v>
      </c>
      <c r="AA91" s="164">
        <f t="shared" si="26"/>
        <v>0</v>
      </c>
      <c r="AB91" s="164"/>
      <c r="AC91" s="164"/>
      <c r="AD91" s="164"/>
      <c r="AE91" s="164"/>
      <c r="AF91" s="164"/>
      <c r="AG91" s="182"/>
      <c r="AH91" s="182"/>
      <c r="AI91" s="164"/>
      <c r="AJ91" s="164"/>
      <c r="AK91" s="164"/>
    </row>
    <row r="92" s="103" customFormat="1" ht="33" customHeight="1" spans="1:37">
      <c r="A92" s="135" t="s">
        <v>49</v>
      </c>
      <c r="B92" s="140" t="s">
        <v>412</v>
      </c>
      <c r="C92" s="145"/>
      <c r="D92" s="141"/>
      <c r="E92" s="141"/>
      <c r="F92" s="141"/>
      <c r="G92" s="141"/>
      <c r="H92" s="141"/>
      <c r="I92" s="141"/>
      <c r="J92" s="162"/>
      <c r="K92" s="155"/>
      <c r="L92" s="155"/>
      <c r="M92" s="155"/>
      <c r="N92" s="155"/>
      <c r="O92" s="161"/>
      <c r="P92" s="161"/>
      <c r="Q92" s="161"/>
      <c r="R92" s="161"/>
      <c r="S92" s="161"/>
      <c r="T92" s="161"/>
      <c r="U92" s="161"/>
      <c r="V92" s="161"/>
      <c r="W92" s="161"/>
      <c r="X92" s="161"/>
      <c r="Y92" s="161"/>
      <c r="Z92" s="148"/>
      <c r="AA92" s="148"/>
      <c r="AB92" s="155"/>
      <c r="AC92" s="155"/>
      <c r="AD92" s="155"/>
      <c r="AE92" s="155"/>
      <c r="AF92" s="155"/>
      <c r="AG92" s="173"/>
      <c r="AH92" s="173"/>
      <c r="AI92" s="155"/>
      <c r="AJ92" s="155"/>
      <c r="AK92" s="155"/>
    </row>
    <row r="93" s="103" customFormat="1" ht="33" customHeight="1" spans="1:37">
      <c r="A93" s="135" t="s">
        <v>49</v>
      </c>
      <c r="B93" s="140" t="s">
        <v>413</v>
      </c>
      <c r="C93" s="145"/>
      <c r="D93" s="141"/>
      <c r="E93" s="141"/>
      <c r="F93" s="141"/>
      <c r="G93" s="141"/>
      <c r="H93" s="141"/>
      <c r="I93" s="141"/>
      <c r="J93" s="162"/>
      <c r="K93" s="155"/>
      <c r="L93" s="155"/>
      <c r="M93" s="155"/>
      <c r="N93" s="155"/>
      <c r="O93" s="161"/>
      <c r="P93" s="161"/>
      <c r="Q93" s="161"/>
      <c r="R93" s="161"/>
      <c r="S93" s="161"/>
      <c r="T93" s="161"/>
      <c r="U93" s="161"/>
      <c r="V93" s="161"/>
      <c r="W93" s="161"/>
      <c r="X93" s="161"/>
      <c r="Y93" s="161"/>
      <c r="Z93" s="148"/>
      <c r="AA93" s="148"/>
      <c r="AB93" s="155"/>
      <c r="AC93" s="155"/>
      <c r="AD93" s="155"/>
      <c r="AE93" s="155"/>
      <c r="AF93" s="155"/>
      <c r="AG93" s="173"/>
      <c r="AH93" s="173"/>
      <c r="AI93" s="155"/>
      <c r="AJ93" s="155"/>
      <c r="AK93" s="155"/>
    </row>
    <row r="94" s="103" customFormat="1" ht="33" customHeight="1" spans="1:37">
      <c r="A94" s="135" t="s">
        <v>49</v>
      </c>
      <c r="B94" s="140" t="s">
        <v>414</v>
      </c>
      <c r="C94" s="145"/>
      <c r="D94" s="141"/>
      <c r="E94" s="141"/>
      <c r="F94" s="141"/>
      <c r="G94" s="141"/>
      <c r="H94" s="141"/>
      <c r="I94" s="141"/>
      <c r="J94" s="162"/>
      <c r="K94" s="155"/>
      <c r="L94" s="155"/>
      <c r="M94" s="155"/>
      <c r="N94" s="155"/>
      <c r="O94" s="161"/>
      <c r="P94" s="161"/>
      <c r="Q94" s="161"/>
      <c r="R94" s="161"/>
      <c r="S94" s="161"/>
      <c r="T94" s="161"/>
      <c r="U94" s="161"/>
      <c r="V94" s="161"/>
      <c r="W94" s="161"/>
      <c r="X94" s="161"/>
      <c r="Y94" s="161"/>
      <c r="Z94" s="148"/>
      <c r="AA94" s="148"/>
      <c r="AB94" s="155"/>
      <c r="AC94" s="155"/>
      <c r="AD94" s="155"/>
      <c r="AE94" s="155"/>
      <c r="AF94" s="155"/>
      <c r="AG94" s="173"/>
      <c r="AH94" s="173"/>
      <c r="AI94" s="155"/>
      <c r="AJ94" s="155"/>
      <c r="AK94" s="155"/>
    </row>
    <row r="95" s="106" customFormat="1" ht="33" customHeight="1" spans="1:37">
      <c r="A95" s="142" t="s">
        <v>47</v>
      </c>
      <c r="B95" s="143" t="s">
        <v>415</v>
      </c>
      <c r="C95" s="144"/>
      <c r="D95" s="144"/>
      <c r="E95" s="144"/>
      <c r="F95" s="144"/>
      <c r="G95" s="144"/>
      <c r="H95" s="144"/>
      <c r="I95" s="144"/>
      <c r="J95" s="163"/>
      <c r="K95" s="164">
        <f>K96+K97</f>
        <v>0</v>
      </c>
      <c r="L95" s="164">
        <f t="shared" ref="L95:AA95" si="27">L96+L97</f>
        <v>0</v>
      </c>
      <c r="M95" s="164">
        <f t="shared" si="27"/>
        <v>0</v>
      </c>
      <c r="N95" s="164">
        <f t="shared" si="27"/>
        <v>0</v>
      </c>
      <c r="O95" s="165">
        <f t="shared" si="27"/>
        <v>0</v>
      </c>
      <c r="P95" s="165">
        <f t="shared" si="27"/>
        <v>0</v>
      </c>
      <c r="Q95" s="165">
        <f t="shared" si="27"/>
        <v>0</v>
      </c>
      <c r="R95" s="165">
        <f t="shared" si="27"/>
        <v>0</v>
      </c>
      <c r="S95" s="165">
        <f t="shared" si="27"/>
        <v>0</v>
      </c>
      <c r="T95" s="165">
        <f t="shared" si="27"/>
        <v>0</v>
      </c>
      <c r="U95" s="165">
        <f t="shared" si="27"/>
        <v>0</v>
      </c>
      <c r="V95" s="165">
        <f t="shared" si="27"/>
        <v>0</v>
      </c>
      <c r="W95" s="165">
        <f t="shared" si="27"/>
        <v>0</v>
      </c>
      <c r="X95" s="165">
        <f t="shared" si="27"/>
        <v>0</v>
      </c>
      <c r="Y95" s="165">
        <f t="shared" si="27"/>
        <v>0</v>
      </c>
      <c r="Z95" s="164">
        <f t="shared" si="27"/>
        <v>0</v>
      </c>
      <c r="AA95" s="164">
        <f t="shared" si="27"/>
        <v>0</v>
      </c>
      <c r="AB95" s="164"/>
      <c r="AC95" s="164"/>
      <c r="AD95" s="164"/>
      <c r="AE95" s="164"/>
      <c r="AF95" s="164"/>
      <c r="AG95" s="182"/>
      <c r="AH95" s="182"/>
      <c r="AI95" s="164"/>
      <c r="AJ95" s="164"/>
      <c r="AK95" s="164"/>
    </row>
    <row r="96" s="103" customFormat="1" ht="33" customHeight="1" spans="1:37">
      <c r="A96" s="135" t="s">
        <v>49</v>
      </c>
      <c r="B96" s="140" t="s">
        <v>416</v>
      </c>
      <c r="C96" s="145"/>
      <c r="D96" s="141"/>
      <c r="E96" s="141"/>
      <c r="F96" s="141"/>
      <c r="G96" s="141"/>
      <c r="H96" s="141"/>
      <c r="I96" s="141"/>
      <c r="J96" s="162"/>
      <c r="K96" s="155"/>
      <c r="L96" s="155"/>
      <c r="M96" s="155"/>
      <c r="N96" s="155"/>
      <c r="O96" s="161"/>
      <c r="P96" s="161"/>
      <c r="Q96" s="161"/>
      <c r="R96" s="161"/>
      <c r="S96" s="161"/>
      <c r="T96" s="161"/>
      <c r="U96" s="161"/>
      <c r="V96" s="161"/>
      <c r="W96" s="161"/>
      <c r="X96" s="161"/>
      <c r="Y96" s="161"/>
      <c r="Z96" s="148"/>
      <c r="AA96" s="148"/>
      <c r="AB96" s="155"/>
      <c r="AC96" s="155"/>
      <c r="AD96" s="155"/>
      <c r="AE96" s="155"/>
      <c r="AF96" s="155"/>
      <c r="AG96" s="173"/>
      <c r="AH96" s="173"/>
      <c r="AI96" s="155"/>
      <c r="AJ96" s="155"/>
      <c r="AK96" s="155"/>
    </row>
    <row r="97" s="103" customFormat="1" ht="33" customHeight="1" spans="1:37">
      <c r="A97" s="135" t="s">
        <v>49</v>
      </c>
      <c r="B97" s="140" t="s">
        <v>417</v>
      </c>
      <c r="C97" s="145"/>
      <c r="D97" s="141"/>
      <c r="E97" s="141"/>
      <c r="F97" s="141"/>
      <c r="G97" s="141"/>
      <c r="H97" s="141"/>
      <c r="I97" s="141"/>
      <c r="J97" s="162"/>
      <c r="K97" s="155"/>
      <c r="L97" s="155"/>
      <c r="M97" s="155"/>
      <c r="N97" s="155"/>
      <c r="O97" s="161"/>
      <c r="P97" s="161"/>
      <c r="Q97" s="161"/>
      <c r="R97" s="161"/>
      <c r="S97" s="161"/>
      <c r="T97" s="161"/>
      <c r="U97" s="161"/>
      <c r="V97" s="161"/>
      <c r="W97" s="161"/>
      <c r="X97" s="161"/>
      <c r="Y97" s="161"/>
      <c r="Z97" s="148"/>
      <c r="AA97" s="148"/>
      <c r="AB97" s="155"/>
      <c r="AC97" s="155"/>
      <c r="AD97" s="155"/>
      <c r="AE97" s="155"/>
      <c r="AF97" s="155"/>
      <c r="AG97" s="173"/>
      <c r="AH97" s="173"/>
      <c r="AI97" s="155"/>
      <c r="AJ97" s="155"/>
      <c r="AK97" s="155"/>
    </row>
    <row r="98" s="106" customFormat="1" ht="33" customHeight="1" spans="1:37">
      <c r="A98" s="142" t="s">
        <v>47</v>
      </c>
      <c r="B98" s="143" t="s">
        <v>418</v>
      </c>
      <c r="C98" s="144"/>
      <c r="D98" s="144"/>
      <c r="E98" s="144"/>
      <c r="F98" s="144"/>
      <c r="G98" s="144"/>
      <c r="H98" s="144"/>
      <c r="I98" s="144"/>
      <c r="J98" s="163"/>
      <c r="K98" s="164">
        <f>K99+K100+K101</f>
        <v>0</v>
      </c>
      <c r="L98" s="164">
        <f t="shared" ref="L98:AA98" si="28">L99+L100+L101</f>
        <v>0</v>
      </c>
      <c r="M98" s="164">
        <f t="shared" si="28"/>
        <v>0</v>
      </c>
      <c r="N98" s="164">
        <f t="shared" si="28"/>
        <v>0</v>
      </c>
      <c r="O98" s="165">
        <f t="shared" si="28"/>
        <v>0</v>
      </c>
      <c r="P98" s="165">
        <f t="shared" si="28"/>
        <v>0</v>
      </c>
      <c r="Q98" s="165">
        <f t="shared" si="28"/>
        <v>0</v>
      </c>
      <c r="R98" s="165">
        <f t="shared" si="28"/>
        <v>0</v>
      </c>
      <c r="S98" s="165">
        <f t="shared" si="28"/>
        <v>0</v>
      </c>
      <c r="T98" s="165">
        <f t="shared" si="28"/>
        <v>0</v>
      </c>
      <c r="U98" s="165">
        <f t="shared" si="28"/>
        <v>0</v>
      </c>
      <c r="V98" s="165">
        <f t="shared" si="28"/>
        <v>0</v>
      </c>
      <c r="W98" s="165">
        <f t="shared" si="28"/>
        <v>0</v>
      </c>
      <c r="X98" s="165">
        <f t="shared" si="28"/>
        <v>0</v>
      </c>
      <c r="Y98" s="165">
        <f t="shared" si="28"/>
        <v>0</v>
      </c>
      <c r="Z98" s="164">
        <f t="shared" si="28"/>
        <v>0</v>
      </c>
      <c r="AA98" s="164">
        <f t="shared" si="28"/>
        <v>0</v>
      </c>
      <c r="AB98" s="164"/>
      <c r="AC98" s="164"/>
      <c r="AD98" s="164"/>
      <c r="AE98" s="164"/>
      <c r="AF98" s="164"/>
      <c r="AG98" s="182"/>
      <c r="AH98" s="182"/>
      <c r="AI98" s="164"/>
      <c r="AJ98" s="164"/>
      <c r="AK98" s="164"/>
    </row>
    <row r="99" s="103" customFormat="1" ht="33" customHeight="1" spans="1:37">
      <c r="A99" s="135" t="s">
        <v>49</v>
      </c>
      <c r="B99" s="140" t="s">
        <v>419</v>
      </c>
      <c r="C99" s="145"/>
      <c r="D99" s="141"/>
      <c r="E99" s="141"/>
      <c r="F99" s="141"/>
      <c r="G99" s="141"/>
      <c r="H99" s="141"/>
      <c r="I99" s="141"/>
      <c r="J99" s="162"/>
      <c r="K99" s="155"/>
      <c r="L99" s="155"/>
      <c r="M99" s="155"/>
      <c r="N99" s="155"/>
      <c r="O99" s="161"/>
      <c r="P99" s="161"/>
      <c r="Q99" s="161"/>
      <c r="R99" s="161"/>
      <c r="S99" s="161"/>
      <c r="T99" s="161"/>
      <c r="U99" s="161"/>
      <c r="V99" s="161"/>
      <c r="W99" s="161"/>
      <c r="X99" s="161"/>
      <c r="Y99" s="161"/>
      <c r="Z99" s="148"/>
      <c r="AA99" s="148"/>
      <c r="AB99" s="155"/>
      <c r="AC99" s="155"/>
      <c r="AD99" s="155"/>
      <c r="AE99" s="155"/>
      <c r="AF99" s="155"/>
      <c r="AG99" s="173"/>
      <c r="AH99" s="173"/>
      <c r="AI99" s="155"/>
      <c r="AJ99" s="155"/>
      <c r="AK99" s="155"/>
    </row>
    <row r="100" s="103" customFormat="1" ht="33" customHeight="1" spans="1:37">
      <c r="A100" s="135" t="s">
        <v>49</v>
      </c>
      <c r="B100" s="140" t="s">
        <v>420</v>
      </c>
      <c r="C100" s="145"/>
      <c r="D100" s="141"/>
      <c r="E100" s="141"/>
      <c r="F100" s="141"/>
      <c r="G100" s="141"/>
      <c r="H100" s="141"/>
      <c r="I100" s="141"/>
      <c r="J100" s="162"/>
      <c r="K100" s="155"/>
      <c r="L100" s="155"/>
      <c r="M100" s="155"/>
      <c r="N100" s="155"/>
      <c r="O100" s="161"/>
      <c r="P100" s="161"/>
      <c r="Q100" s="161"/>
      <c r="R100" s="161"/>
      <c r="S100" s="161"/>
      <c r="T100" s="161"/>
      <c r="U100" s="161"/>
      <c r="V100" s="161"/>
      <c r="W100" s="161"/>
      <c r="X100" s="161"/>
      <c r="Y100" s="161"/>
      <c r="Z100" s="148"/>
      <c r="AA100" s="148"/>
      <c r="AB100" s="155"/>
      <c r="AC100" s="155"/>
      <c r="AD100" s="155"/>
      <c r="AE100" s="155"/>
      <c r="AF100" s="155"/>
      <c r="AG100" s="173"/>
      <c r="AH100" s="173"/>
      <c r="AI100" s="155"/>
      <c r="AJ100" s="155"/>
      <c r="AK100" s="155"/>
    </row>
    <row r="101" s="103" customFormat="1" ht="33" customHeight="1" spans="1:37">
      <c r="A101" s="135" t="s">
        <v>49</v>
      </c>
      <c r="B101" s="140" t="s">
        <v>421</v>
      </c>
      <c r="C101" s="145"/>
      <c r="D101" s="141"/>
      <c r="E101" s="141"/>
      <c r="F101" s="141"/>
      <c r="G101" s="141"/>
      <c r="H101" s="141"/>
      <c r="I101" s="141"/>
      <c r="J101" s="162"/>
      <c r="K101" s="155"/>
      <c r="L101" s="155"/>
      <c r="M101" s="155"/>
      <c r="N101" s="155"/>
      <c r="O101" s="161"/>
      <c r="P101" s="161"/>
      <c r="Q101" s="161"/>
      <c r="R101" s="161"/>
      <c r="S101" s="161"/>
      <c r="T101" s="161"/>
      <c r="U101" s="161"/>
      <c r="V101" s="161"/>
      <c r="W101" s="161"/>
      <c r="X101" s="161"/>
      <c r="Y101" s="161"/>
      <c r="Z101" s="148"/>
      <c r="AA101" s="148"/>
      <c r="AB101" s="155"/>
      <c r="AC101" s="155"/>
      <c r="AD101" s="155"/>
      <c r="AE101" s="155"/>
      <c r="AF101" s="155"/>
      <c r="AG101" s="173"/>
      <c r="AH101" s="173"/>
      <c r="AI101" s="155"/>
      <c r="AJ101" s="155"/>
      <c r="AK101" s="155"/>
    </row>
    <row r="102" s="106" customFormat="1" ht="33" customHeight="1" spans="1:37">
      <c r="A102" s="142" t="s">
        <v>47</v>
      </c>
      <c r="B102" s="143" t="s">
        <v>422</v>
      </c>
      <c r="C102" s="144"/>
      <c r="D102" s="144"/>
      <c r="E102" s="144"/>
      <c r="F102" s="144"/>
      <c r="G102" s="144"/>
      <c r="H102" s="144"/>
      <c r="I102" s="144"/>
      <c r="J102" s="163"/>
      <c r="K102" s="164">
        <f>K103</f>
        <v>1000</v>
      </c>
      <c r="L102" s="164">
        <f t="shared" ref="L102:AA102" si="29">L103</f>
        <v>1</v>
      </c>
      <c r="M102" s="164">
        <f t="shared" si="29"/>
        <v>1000</v>
      </c>
      <c r="N102" s="164">
        <f t="shared" si="29"/>
        <v>1000</v>
      </c>
      <c r="O102" s="165">
        <f t="shared" si="29"/>
        <v>1200</v>
      </c>
      <c r="P102" s="165">
        <f t="shared" si="29"/>
        <v>0</v>
      </c>
      <c r="Q102" s="165">
        <f t="shared" si="29"/>
        <v>0</v>
      </c>
      <c r="R102" s="165">
        <f t="shared" si="29"/>
        <v>0</v>
      </c>
      <c r="S102" s="165">
        <f t="shared" si="29"/>
        <v>0</v>
      </c>
      <c r="T102" s="165">
        <f t="shared" si="29"/>
        <v>0</v>
      </c>
      <c r="U102" s="165">
        <f t="shared" si="29"/>
        <v>1200</v>
      </c>
      <c r="V102" s="165">
        <f t="shared" si="29"/>
        <v>0</v>
      </c>
      <c r="W102" s="165">
        <f t="shared" si="29"/>
        <v>0</v>
      </c>
      <c r="X102" s="165">
        <f t="shared" si="29"/>
        <v>0</v>
      </c>
      <c r="Y102" s="165">
        <f t="shared" si="29"/>
        <v>0</v>
      </c>
      <c r="Z102" s="164">
        <f t="shared" si="29"/>
        <v>0</v>
      </c>
      <c r="AA102" s="164">
        <f t="shared" si="29"/>
        <v>0</v>
      </c>
      <c r="AB102" s="164"/>
      <c r="AC102" s="164"/>
      <c r="AD102" s="164"/>
      <c r="AE102" s="164"/>
      <c r="AF102" s="164"/>
      <c r="AG102" s="182"/>
      <c r="AH102" s="182"/>
      <c r="AI102" s="164"/>
      <c r="AJ102" s="164"/>
      <c r="AK102" s="164"/>
    </row>
    <row r="103" s="103" customFormat="1" ht="33" customHeight="1" spans="1:37">
      <c r="A103" s="135" t="s">
        <v>49</v>
      </c>
      <c r="B103" s="140" t="s">
        <v>422</v>
      </c>
      <c r="C103" s="145"/>
      <c r="D103" s="141"/>
      <c r="E103" s="141"/>
      <c r="F103" s="141"/>
      <c r="G103" s="141"/>
      <c r="H103" s="141"/>
      <c r="I103" s="141"/>
      <c r="J103" s="162"/>
      <c r="K103" s="155">
        <f>K104</f>
        <v>1000</v>
      </c>
      <c r="L103" s="155">
        <f t="shared" ref="L103:AA103" si="30">L104</f>
        <v>1</v>
      </c>
      <c r="M103" s="155">
        <f t="shared" si="30"/>
        <v>1000</v>
      </c>
      <c r="N103" s="155">
        <f t="shared" si="30"/>
        <v>1000</v>
      </c>
      <c r="O103" s="161">
        <f t="shared" si="30"/>
        <v>1200</v>
      </c>
      <c r="P103" s="161">
        <f t="shared" si="30"/>
        <v>0</v>
      </c>
      <c r="Q103" s="161">
        <f t="shared" si="30"/>
        <v>0</v>
      </c>
      <c r="R103" s="161">
        <f t="shared" si="30"/>
        <v>0</v>
      </c>
      <c r="S103" s="161">
        <f t="shared" si="30"/>
        <v>0</v>
      </c>
      <c r="T103" s="161">
        <f t="shared" si="30"/>
        <v>0</v>
      </c>
      <c r="U103" s="161">
        <f t="shared" si="30"/>
        <v>1200</v>
      </c>
      <c r="V103" s="161">
        <f t="shared" si="30"/>
        <v>0</v>
      </c>
      <c r="W103" s="161">
        <f t="shared" si="30"/>
        <v>0</v>
      </c>
      <c r="X103" s="161">
        <f t="shared" si="30"/>
        <v>0</v>
      </c>
      <c r="Y103" s="161">
        <f t="shared" si="30"/>
        <v>0</v>
      </c>
      <c r="Z103" s="148">
        <f t="shared" si="30"/>
        <v>0</v>
      </c>
      <c r="AA103" s="148">
        <f t="shared" si="30"/>
        <v>0</v>
      </c>
      <c r="AB103" s="155"/>
      <c r="AC103" s="155"/>
      <c r="AD103" s="155"/>
      <c r="AE103" s="155"/>
      <c r="AF103" s="155"/>
      <c r="AG103" s="173"/>
      <c r="AH103" s="173"/>
      <c r="AI103" s="155"/>
      <c r="AJ103" s="155"/>
      <c r="AK103" s="155"/>
    </row>
    <row r="104" s="103" customFormat="1" ht="395" customHeight="1" spans="1:37">
      <c r="A104" s="136">
        <f>SUBTOTAL(103,$D$10:D104)</f>
        <v>46</v>
      </c>
      <c r="B104" s="133" t="s">
        <v>423</v>
      </c>
      <c r="C104" s="136">
        <v>2025</v>
      </c>
      <c r="D104" s="134" t="s">
        <v>424</v>
      </c>
      <c r="E104" s="134" t="s">
        <v>422</v>
      </c>
      <c r="F104" s="134" t="s">
        <v>422</v>
      </c>
      <c r="G104" s="134" t="s">
        <v>53</v>
      </c>
      <c r="H104" s="134" t="s">
        <v>66</v>
      </c>
      <c r="I104" s="134" t="s">
        <v>67</v>
      </c>
      <c r="J104" s="187" t="s">
        <v>425</v>
      </c>
      <c r="K104" s="155">
        <v>1000</v>
      </c>
      <c r="L104" s="155">
        <v>1</v>
      </c>
      <c r="M104" s="155">
        <v>1000</v>
      </c>
      <c r="N104" s="155">
        <v>1000</v>
      </c>
      <c r="O104" s="161">
        <v>1200</v>
      </c>
      <c r="P104" s="155">
        <f>Q104+R104+S104+T104</f>
        <v>0</v>
      </c>
      <c r="Q104" s="155"/>
      <c r="R104" s="155"/>
      <c r="S104" s="155"/>
      <c r="T104" s="155"/>
      <c r="U104" s="155">
        <v>1200</v>
      </c>
      <c r="V104" s="155">
        <v>0</v>
      </c>
      <c r="W104" s="155">
        <v>0</v>
      </c>
      <c r="X104" s="155">
        <v>0</v>
      </c>
      <c r="Y104" s="155"/>
      <c r="Z104" s="155"/>
      <c r="AA104" s="155"/>
      <c r="AB104" s="155" t="s">
        <v>426</v>
      </c>
      <c r="AC104" s="155" t="s">
        <v>427</v>
      </c>
      <c r="AD104" s="155" t="s">
        <v>426</v>
      </c>
      <c r="AE104" s="155" t="s">
        <v>427</v>
      </c>
      <c r="AF104" s="155" t="s">
        <v>428</v>
      </c>
      <c r="AG104" s="173" t="s">
        <v>429</v>
      </c>
      <c r="AH104" s="173" t="s">
        <v>430</v>
      </c>
      <c r="AI104" s="174">
        <v>45595</v>
      </c>
      <c r="AJ104" s="175" t="s">
        <v>62</v>
      </c>
      <c r="AK104" s="155"/>
    </row>
    <row r="105" s="106" customFormat="1" ht="33" customHeight="1" spans="1:37">
      <c r="A105" s="142" t="s">
        <v>45</v>
      </c>
      <c r="B105" s="143" t="s">
        <v>431</v>
      </c>
      <c r="C105" s="144"/>
      <c r="D105" s="144"/>
      <c r="E105" s="144"/>
      <c r="F105" s="144"/>
      <c r="G105" s="144"/>
      <c r="H105" s="144"/>
      <c r="I105" s="144"/>
      <c r="J105" s="163"/>
      <c r="K105" s="164">
        <f>K106+K122+K130</f>
        <v>52.314</v>
      </c>
      <c r="L105" s="164">
        <f t="shared" ref="L105:AA105" si="31">L106+L122+L130</f>
        <v>13</v>
      </c>
      <c r="M105" s="164">
        <f t="shared" si="31"/>
        <v>11506</v>
      </c>
      <c r="N105" s="164">
        <f t="shared" si="31"/>
        <v>45948</v>
      </c>
      <c r="O105" s="165">
        <f t="shared" si="31"/>
        <v>21582</v>
      </c>
      <c r="P105" s="165">
        <f t="shared" si="31"/>
        <v>8017</v>
      </c>
      <c r="Q105" s="165">
        <f t="shared" si="31"/>
        <v>6500</v>
      </c>
      <c r="R105" s="165">
        <f t="shared" si="31"/>
        <v>1517</v>
      </c>
      <c r="S105" s="165">
        <f t="shared" si="31"/>
        <v>0</v>
      </c>
      <c r="T105" s="165">
        <f t="shared" si="31"/>
        <v>0</v>
      </c>
      <c r="U105" s="165">
        <f t="shared" si="31"/>
        <v>12365</v>
      </c>
      <c r="V105" s="165">
        <f t="shared" si="31"/>
        <v>1000</v>
      </c>
      <c r="W105" s="165">
        <f t="shared" si="31"/>
        <v>0</v>
      </c>
      <c r="X105" s="165">
        <f t="shared" si="31"/>
        <v>200</v>
      </c>
      <c r="Y105" s="165">
        <f t="shared" si="31"/>
        <v>0</v>
      </c>
      <c r="Z105" s="164">
        <f t="shared" si="31"/>
        <v>0</v>
      </c>
      <c r="AA105" s="164">
        <f t="shared" si="31"/>
        <v>0</v>
      </c>
      <c r="AB105" s="164"/>
      <c r="AC105" s="164"/>
      <c r="AD105" s="164"/>
      <c r="AE105" s="164"/>
      <c r="AF105" s="164"/>
      <c r="AG105" s="182"/>
      <c r="AH105" s="182"/>
      <c r="AI105" s="164"/>
      <c r="AJ105" s="164"/>
      <c r="AK105" s="164"/>
    </row>
    <row r="106" s="106" customFormat="1" ht="33" customHeight="1" spans="1:37">
      <c r="A106" s="142" t="s">
        <v>47</v>
      </c>
      <c r="B106" s="143" t="s">
        <v>432</v>
      </c>
      <c r="C106" s="144"/>
      <c r="D106" s="144"/>
      <c r="E106" s="144"/>
      <c r="F106" s="144"/>
      <c r="G106" s="144"/>
      <c r="H106" s="144"/>
      <c r="I106" s="144"/>
      <c r="J106" s="163"/>
      <c r="K106" s="164">
        <f>K107+K108+K113+K114+K115+K116+K117+K118+K119</f>
        <v>32.114</v>
      </c>
      <c r="L106" s="164">
        <f t="shared" ref="L106:AA106" si="32">L107+L108+L113+L114+L115+L116+L117+L118+L119</f>
        <v>6</v>
      </c>
      <c r="M106" s="164">
        <f t="shared" si="32"/>
        <v>8038</v>
      </c>
      <c r="N106" s="164">
        <f t="shared" si="32"/>
        <v>32710</v>
      </c>
      <c r="O106" s="165">
        <f t="shared" si="32"/>
        <v>4712</v>
      </c>
      <c r="P106" s="165">
        <f t="shared" si="32"/>
        <v>737</v>
      </c>
      <c r="Q106" s="165">
        <f t="shared" si="32"/>
        <v>0</v>
      </c>
      <c r="R106" s="165">
        <f t="shared" si="32"/>
        <v>737</v>
      </c>
      <c r="S106" s="165">
        <f t="shared" si="32"/>
        <v>0</v>
      </c>
      <c r="T106" s="165">
        <f t="shared" si="32"/>
        <v>0</v>
      </c>
      <c r="U106" s="165">
        <f t="shared" si="32"/>
        <v>3975</v>
      </c>
      <c r="V106" s="165">
        <f t="shared" si="32"/>
        <v>0</v>
      </c>
      <c r="W106" s="165">
        <f t="shared" si="32"/>
        <v>0</v>
      </c>
      <c r="X106" s="165">
        <f t="shared" si="32"/>
        <v>0</v>
      </c>
      <c r="Y106" s="165">
        <f t="shared" si="32"/>
        <v>0</v>
      </c>
      <c r="Z106" s="164">
        <f t="shared" si="32"/>
        <v>0</v>
      </c>
      <c r="AA106" s="164">
        <f t="shared" si="32"/>
        <v>0</v>
      </c>
      <c r="AB106" s="164"/>
      <c r="AC106" s="164"/>
      <c r="AD106" s="164"/>
      <c r="AE106" s="164"/>
      <c r="AF106" s="164"/>
      <c r="AG106" s="182"/>
      <c r="AH106" s="182"/>
      <c r="AI106" s="164"/>
      <c r="AJ106" s="164"/>
      <c r="AK106" s="164"/>
    </row>
    <row r="107" s="103" customFormat="1" ht="33" customHeight="1" spans="1:37">
      <c r="A107" s="135" t="s">
        <v>49</v>
      </c>
      <c r="B107" s="140" t="s">
        <v>433</v>
      </c>
      <c r="C107" s="145"/>
      <c r="D107" s="141"/>
      <c r="E107" s="141"/>
      <c r="F107" s="141"/>
      <c r="G107" s="141"/>
      <c r="H107" s="141"/>
      <c r="I107" s="141"/>
      <c r="J107" s="162"/>
      <c r="K107" s="155"/>
      <c r="L107" s="155"/>
      <c r="M107" s="155"/>
      <c r="N107" s="155"/>
      <c r="O107" s="161"/>
      <c r="P107" s="161"/>
      <c r="Q107" s="161"/>
      <c r="R107" s="161"/>
      <c r="S107" s="161"/>
      <c r="T107" s="161"/>
      <c r="U107" s="161"/>
      <c r="V107" s="161"/>
      <c r="W107" s="161"/>
      <c r="X107" s="161"/>
      <c r="Y107" s="161"/>
      <c r="Z107" s="148"/>
      <c r="AA107" s="148"/>
      <c r="AB107" s="155"/>
      <c r="AC107" s="155"/>
      <c r="AD107" s="155"/>
      <c r="AE107" s="155"/>
      <c r="AF107" s="155"/>
      <c r="AG107" s="173"/>
      <c r="AH107" s="173"/>
      <c r="AI107" s="155"/>
      <c r="AJ107" s="155"/>
      <c r="AK107" s="155"/>
    </row>
    <row r="108" s="103" customFormat="1" ht="72" customHeight="1" spans="1:37">
      <c r="A108" s="135" t="s">
        <v>49</v>
      </c>
      <c r="B108" s="140" t="s">
        <v>434</v>
      </c>
      <c r="C108" s="145"/>
      <c r="D108" s="141"/>
      <c r="E108" s="141"/>
      <c r="F108" s="141"/>
      <c r="G108" s="141"/>
      <c r="H108" s="141"/>
      <c r="I108" s="141"/>
      <c r="J108" s="162"/>
      <c r="K108" s="155">
        <f>SUM(K109:K112)</f>
        <v>29.014</v>
      </c>
      <c r="L108" s="155">
        <f t="shared" ref="L108:AA108" si="33">SUM(L109:L112)</f>
        <v>4</v>
      </c>
      <c r="M108" s="155">
        <f t="shared" si="33"/>
        <v>6584</v>
      </c>
      <c r="N108" s="155">
        <f t="shared" si="33"/>
        <v>27723</v>
      </c>
      <c r="O108" s="161">
        <f t="shared" si="33"/>
        <v>2602</v>
      </c>
      <c r="P108" s="161">
        <f t="shared" si="33"/>
        <v>737</v>
      </c>
      <c r="Q108" s="161">
        <f t="shared" si="33"/>
        <v>0</v>
      </c>
      <c r="R108" s="161">
        <f t="shared" si="33"/>
        <v>737</v>
      </c>
      <c r="S108" s="161">
        <f t="shared" si="33"/>
        <v>0</v>
      </c>
      <c r="T108" s="161">
        <f t="shared" si="33"/>
        <v>0</v>
      </c>
      <c r="U108" s="161">
        <f t="shared" si="33"/>
        <v>1865</v>
      </c>
      <c r="V108" s="161">
        <f t="shared" si="33"/>
        <v>0</v>
      </c>
      <c r="W108" s="161">
        <f t="shared" si="33"/>
        <v>0</v>
      </c>
      <c r="X108" s="161">
        <f t="shared" si="33"/>
        <v>0</v>
      </c>
      <c r="Y108" s="161">
        <f t="shared" si="33"/>
        <v>0</v>
      </c>
      <c r="Z108" s="148">
        <f t="shared" si="33"/>
        <v>0</v>
      </c>
      <c r="AA108" s="148">
        <f t="shared" si="33"/>
        <v>0</v>
      </c>
      <c r="AB108" s="155"/>
      <c r="AC108" s="155"/>
      <c r="AD108" s="155"/>
      <c r="AE108" s="155"/>
      <c r="AF108" s="155"/>
      <c r="AG108" s="173"/>
      <c r="AH108" s="173"/>
      <c r="AI108" s="155"/>
      <c r="AJ108" s="155"/>
      <c r="AK108" s="155"/>
    </row>
    <row r="109" s="103" customFormat="1" ht="268" customHeight="1" spans="1:37">
      <c r="A109" s="136">
        <f>SUBTOTAL(103,$D$10:D109)</f>
        <v>47</v>
      </c>
      <c r="B109" s="133" t="s">
        <v>435</v>
      </c>
      <c r="C109" s="136">
        <v>2025</v>
      </c>
      <c r="D109" s="134" t="s">
        <v>436</v>
      </c>
      <c r="E109" s="134" t="s">
        <v>432</v>
      </c>
      <c r="F109" s="134" t="s">
        <v>434</v>
      </c>
      <c r="G109" s="134" t="s">
        <v>53</v>
      </c>
      <c r="H109" s="134" t="s">
        <v>437</v>
      </c>
      <c r="I109" s="134" t="s">
        <v>120</v>
      </c>
      <c r="J109" s="138" t="s">
        <v>438</v>
      </c>
      <c r="K109" s="155">
        <v>3.3</v>
      </c>
      <c r="L109" s="155">
        <v>1</v>
      </c>
      <c r="M109" s="155">
        <v>259</v>
      </c>
      <c r="N109" s="155">
        <v>1069</v>
      </c>
      <c r="O109" s="161">
        <v>390</v>
      </c>
      <c r="P109" s="155">
        <f>Q109+R109+S109+T109</f>
        <v>390</v>
      </c>
      <c r="Q109" s="155"/>
      <c r="R109" s="155">
        <v>390</v>
      </c>
      <c r="S109" s="155"/>
      <c r="T109" s="155"/>
      <c r="U109" s="155">
        <v>0</v>
      </c>
      <c r="V109" s="155">
        <v>0</v>
      </c>
      <c r="W109" s="155">
        <v>0</v>
      </c>
      <c r="X109" s="155">
        <v>0</v>
      </c>
      <c r="Y109" s="155"/>
      <c r="Z109" s="155"/>
      <c r="AA109" s="155"/>
      <c r="AB109" s="155" t="s">
        <v>222</v>
      </c>
      <c r="AC109" s="155" t="s">
        <v>223</v>
      </c>
      <c r="AD109" s="155" t="s">
        <v>299</v>
      </c>
      <c r="AE109" s="155" t="s">
        <v>300</v>
      </c>
      <c r="AF109" s="155" t="s">
        <v>86</v>
      </c>
      <c r="AG109" s="173" t="s">
        <v>439</v>
      </c>
      <c r="AH109" s="173" t="s">
        <v>440</v>
      </c>
      <c r="AI109" s="174">
        <v>45595</v>
      </c>
      <c r="AJ109" s="175" t="s">
        <v>62</v>
      </c>
      <c r="AK109" s="155"/>
    </row>
    <row r="110" s="103" customFormat="1" ht="244" customHeight="1" spans="1:37">
      <c r="A110" s="136">
        <f>SUBTOTAL(103,$D$10:D110)</f>
        <v>48</v>
      </c>
      <c r="B110" s="133" t="s">
        <v>441</v>
      </c>
      <c r="C110" s="136">
        <v>2025</v>
      </c>
      <c r="D110" s="134" t="s">
        <v>442</v>
      </c>
      <c r="E110" s="134" t="s">
        <v>432</v>
      </c>
      <c r="F110" s="134" t="s">
        <v>434</v>
      </c>
      <c r="G110" s="134" t="s">
        <v>53</v>
      </c>
      <c r="H110" s="134" t="s">
        <v>443</v>
      </c>
      <c r="I110" s="134" t="s">
        <v>120</v>
      </c>
      <c r="J110" s="138" t="s">
        <v>438</v>
      </c>
      <c r="K110" s="155">
        <v>3.3</v>
      </c>
      <c r="L110" s="155">
        <v>1</v>
      </c>
      <c r="M110" s="155">
        <v>259</v>
      </c>
      <c r="N110" s="155">
        <v>1069</v>
      </c>
      <c r="O110" s="161">
        <v>347</v>
      </c>
      <c r="P110" s="155">
        <f>Q110+R110+S110+T110</f>
        <v>347</v>
      </c>
      <c r="Q110" s="155"/>
      <c r="R110" s="155">
        <v>347</v>
      </c>
      <c r="S110" s="155"/>
      <c r="T110" s="155"/>
      <c r="U110" s="155">
        <v>0</v>
      </c>
      <c r="V110" s="155">
        <v>0</v>
      </c>
      <c r="W110" s="155">
        <v>0</v>
      </c>
      <c r="X110" s="155">
        <v>0</v>
      </c>
      <c r="Y110" s="155"/>
      <c r="Z110" s="155"/>
      <c r="AA110" s="155"/>
      <c r="AB110" s="155" t="s">
        <v>222</v>
      </c>
      <c r="AC110" s="155" t="s">
        <v>223</v>
      </c>
      <c r="AD110" s="155" t="s">
        <v>299</v>
      </c>
      <c r="AE110" s="155" t="s">
        <v>300</v>
      </c>
      <c r="AF110" s="155" t="s">
        <v>86</v>
      </c>
      <c r="AG110" s="173" t="s">
        <v>439</v>
      </c>
      <c r="AH110" s="173" t="s">
        <v>440</v>
      </c>
      <c r="AI110" s="174">
        <v>45595</v>
      </c>
      <c r="AJ110" s="175" t="s">
        <v>62</v>
      </c>
      <c r="AK110" s="155"/>
    </row>
    <row r="111" s="103" customFormat="1" ht="259" customHeight="1" spans="1:37">
      <c r="A111" s="136">
        <f>SUBTOTAL(103,$D$10:D111)</f>
        <v>49</v>
      </c>
      <c r="B111" s="133" t="s">
        <v>444</v>
      </c>
      <c r="C111" s="136">
        <v>2025</v>
      </c>
      <c r="D111" s="134" t="s">
        <v>445</v>
      </c>
      <c r="E111" s="134" t="s">
        <v>432</v>
      </c>
      <c r="F111" s="134" t="s">
        <v>434</v>
      </c>
      <c r="G111" s="134" t="s">
        <v>53</v>
      </c>
      <c r="H111" s="134" t="s">
        <v>446</v>
      </c>
      <c r="I111" s="134" t="s">
        <v>447</v>
      </c>
      <c r="J111" s="138" t="s">
        <v>448</v>
      </c>
      <c r="K111" s="155">
        <v>2.114</v>
      </c>
      <c r="L111" s="155">
        <v>1</v>
      </c>
      <c r="M111" s="155">
        <v>767</v>
      </c>
      <c r="N111" s="155">
        <v>2677</v>
      </c>
      <c r="O111" s="161">
        <v>400</v>
      </c>
      <c r="P111" s="155">
        <f>Q111+R111+S111+T111</f>
        <v>0</v>
      </c>
      <c r="Q111" s="155"/>
      <c r="R111" s="155"/>
      <c r="S111" s="155"/>
      <c r="T111" s="155"/>
      <c r="U111" s="155">
        <v>400</v>
      </c>
      <c r="V111" s="155">
        <v>0</v>
      </c>
      <c r="W111" s="155">
        <v>0</v>
      </c>
      <c r="X111" s="155">
        <v>0</v>
      </c>
      <c r="Y111" s="155"/>
      <c r="Z111" s="155"/>
      <c r="AA111" s="155"/>
      <c r="AB111" s="155" t="s">
        <v>426</v>
      </c>
      <c r="AC111" s="155" t="s">
        <v>427</v>
      </c>
      <c r="AD111" s="155" t="s">
        <v>426</v>
      </c>
      <c r="AE111" s="155" t="s">
        <v>427</v>
      </c>
      <c r="AF111" s="155" t="s">
        <v>428</v>
      </c>
      <c r="AG111" s="173" t="s">
        <v>449</v>
      </c>
      <c r="AH111" s="173" t="s">
        <v>450</v>
      </c>
      <c r="AI111" s="174">
        <v>45595</v>
      </c>
      <c r="AJ111" s="175" t="s">
        <v>62</v>
      </c>
      <c r="AK111" s="155"/>
    </row>
    <row r="112" s="103" customFormat="1" ht="234" customHeight="1" spans="1:37">
      <c r="A112" s="136">
        <f>SUBTOTAL(103,$D$10:D112)</f>
        <v>50</v>
      </c>
      <c r="B112" s="133" t="s">
        <v>451</v>
      </c>
      <c r="C112" s="136">
        <v>2025</v>
      </c>
      <c r="D112" s="134" t="s">
        <v>452</v>
      </c>
      <c r="E112" s="134" t="s">
        <v>432</v>
      </c>
      <c r="F112" s="134" t="s">
        <v>434</v>
      </c>
      <c r="G112" s="134" t="s">
        <v>453</v>
      </c>
      <c r="H112" s="134" t="s">
        <v>454</v>
      </c>
      <c r="I112" s="134" t="s">
        <v>324</v>
      </c>
      <c r="J112" s="188" t="s">
        <v>455</v>
      </c>
      <c r="K112" s="155">
        <v>20.3</v>
      </c>
      <c r="L112" s="155">
        <v>1</v>
      </c>
      <c r="M112" s="155">
        <v>5299</v>
      </c>
      <c r="N112" s="155">
        <v>22908</v>
      </c>
      <c r="O112" s="161">
        <v>1465</v>
      </c>
      <c r="P112" s="155">
        <f>Q112+R112+S112+T112</f>
        <v>0</v>
      </c>
      <c r="Q112" s="155"/>
      <c r="R112" s="155"/>
      <c r="S112" s="155"/>
      <c r="T112" s="155"/>
      <c r="U112" s="155">
        <v>1465</v>
      </c>
      <c r="V112" s="155"/>
      <c r="W112" s="155"/>
      <c r="X112" s="155"/>
      <c r="Y112" s="155"/>
      <c r="Z112" s="155"/>
      <c r="AA112" s="155"/>
      <c r="AB112" s="155" t="s">
        <v>426</v>
      </c>
      <c r="AC112" s="155" t="s">
        <v>427</v>
      </c>
      <c r="AD112" s="155" t="s">
        <v>426</v>
      </c>
      <c r="AE112" s="155" t="s">
        <v>427</v>
      </c>
      <c r="AF112" s="155" t="s">
        <v>428</v>
      </c>
      <c r="AG112" s="173" t="s">
        <v>456</v>
      </c>
      <c r="AH112" s="173" t="s">
        <v>450</v>
      </c>
      <c r="AI112" s="174">
        <v>45595</v>
      </c>
      <c r="AJ112" s="175" t="s">
        <v>62</v>
      </c>
      <c r="AK112" s="155"/>
    </row>
    <row r="113" s="103" customFormat="1" ht="33" customHeight="1" spans="1:37">
      <c r="A113" s="135" t="s">
        <v>49</v>
      </c>
      <c r="B113" s="140" t="s">
        <v>457</v>
      </c>
      <c r="C113" s="145"/>
      <c r="D113" s="141"/>
      <c r="E113" s="141"/>
      <c r="F113" s="141"/>
      <c r="G113" s="141"/>
      <c r="H113" s="141"/>
      <c r="I113" s="141"/>
      <c r="J113" s="162"/>
      <c r="K113" s="155"/>
      <c r="L113" s="155"/>
      <c r="M113" s="155"/>
      <c r="N113" s="155"/>
      <c r="O113" s="161"/>
      <c r="P113" s="161"/>
      <c r="Q113" s="161"/>
      <c r="R113" s="161"/>
      <c r="S113" s="161"/>
      <c r="T113" s="161"/>
      <c r="U113" s="161"/>
      <c r="V113" s="161"/>
      <c r="W113" s="161"/>
      <c r="X113" s="161"/>
      <c r="Y113" s="161"/>
      <c r="Z113" s="148"/>
      <c r="AA113" s="148"/>
      <c r="AB113" s="155"/>
      <c r="AC113" s="155"/>
      <c r="AD113" s="155"/>
      <c r="AE113" s="155"/>
      <c r="AF113" s="155"/>
      <c r="AG113" s="173"/>
      <c r="AH113" s="173"/>
      <c r="AI113" s="155"/>
      <c r="AJ113" s="155"/>
      <c r="AK113" s="155"/>
    </row>
    <row r="114" s="103" customFormat="1" ht="33" customHeight="1" spans="1:37">
      <c r="A114" s="135" t="s">
        <v>49</v>
      </c>
      <c r="B114" s="140" t="s">
        <v>458</v>
      </c>
      <c r="C114" s="145"/>
      <c r="D114" s="141"/>
      <c r="E114" s="141"/>
      <c r="F114" s="141"/>
      <c r="G114" s="141"/>
      <c r="H114" s="141"/>
      <c r="I114" s="141"/>
      <c r="J114" s="162"/>
      <c r="K114" s="155"/>
      <c r="L114" s="155"/>
      <c r="M114" s="155"/>
      <c r="N114" s="155"/>
      <c r="O114" s="161"/>
      <c r="P114" s="161"/>
      <c r="Q114" s="161"/>
      <c r="R114" s="161"/>
      <c r="S114" s="161"/>
      <c r="T114" s="161"/>
      <c r="U114" s="161"/>
      <c r="V114" s="161"/>
      <c r="W114" s="161"/>
      <c r="X114" s="161"/>
      <c r="Y114" s="161"/>
      <c r="Z114" s="148"/>
      <c r="AA114" s="148"/>
      <c r="AB114" s="155"/>
      <c r="AC114" s="155"/>
      <c r="AD114" s="155"/>
      <c r="AE114" s="155"/>
      <c r="AF114" s="155"/>
      <c r="AG114" s="173"/>
      <c r="AH114" s="173"/>
      <c r="AI114" s="155"/>
      <c r="AJ114" s="155"/>
      <c r="AK114" s="155"/>
    </row>
    <row r="115" s="103" customFormat="1" ht="33" customHeight="1" spans="1:37">
      <c r="A115" s="135" t="s">
        <v>49</v>
      </c>
      <c r="B115" s="140" t="s">
        <v>459</v>
      </c>
      <c r="C115" s="145"/>
      <c r="D115" s="141"/>
      <c r="E115" s="141"/>
      <c r="F115" s="141"/>
      <c r="G115" s="141"/>
      <c r="H115" s="141"/>
      <c r="I115" s="141"/>
      <c r="J115" s="162"/>
      <c r="K115" s="155"/>
      <c r="L115" s="155"/>
      <c r="M115" s="155"/>
      <c r="N115" s="155"/>
      <c r="O115" s="161"/>
      <c r="P115" s="161"/>
      <c r="Q115" s="161"/>
      <c r="R115" s="161"/>
      <c r="S115" s="161"/>
      <c r="T115" s="161"/>
      <c r="U115" s="161"/>
      <c r="V115" s="161"/>
      <c r="W115" s="161"/>
      <c r="X115" s="161"/>
      <c r="Y115" s="161"/>
      <c r="Z115" s="148"/>
      <c r="AA115" s="148"/>
      <c r="AB115" s="155"/>
      <c r="AC115" s="155"/>
      <c r="AD115" s="155"/>
      <c r="AE115" s="155"/>
      <c r="AF115" s="155"/>
      <c r="AG115" s="173"/>
      <c r="AH115" s="173"/>
      <c r="AI115" s="155"/>
      <c r="AJ115" s="155"/>
      <c r="AK115" s="155"/>
    </row>
    <row r="116" s="103" customFormat="1" ht="33" customHeight="1" spans="1:37">
      <c r="A116" s="135" t="s">
        <v>49</v>
      </c>
      <c r="B116" s="140" t="s">
        <v>460</v>
      </c>
      <c r="C116" s="145"/>
      <c r="D116" s="141"/>
      <c r="E116" s="141"/>
      <c r="F116" s="141"/>
      <c r="G116" s="141"/>
      <c r="H116" s="141"/>
      <c r="I116" s="141"/>
      <c r="J116" s="162"/>
      <c r="K116" s="155"/>
      <c r="L116" s="155"/>
      <c r="M116" s="155"/>
      <c r="N116" s="155"/>
      <c r="O116" s="161"/>
      <c r="P116" s="161"/>
      <c r="Q116" s="161"/>
      <c r="R116" s="161"/>
      <c r="S116" s="161"/>
      <c r="T116" s="161"/>
      <c r="U116" s="161"/>
      <c r="V116" s="161"/>
      <c r="W116" s="161"/>
      <c r="X116" s="161"/>
      <c r="Y116" s="161"/>
      <c r="Z116" s="148"/>
      <c r="AA116" s="148"/>
      <c r="AB116" s="155"/>
      <c r="AC116" s="155"/>
      <c r="AD116" s="155"/>
      <c r="AE116" s="155"/>
      <c r="AF116" s="155"/>
      <c r="AG116" s="173"/>
      <c r="AH116" s="173"/>
      <c r="AI116" s="155"/>
      <c r="AJ116" s="155"/>
      <c r="AK116" s="155"/>
    </row>
    <row r="117" s="103" customFormat="1" ht="33" customHeight="1" spans="1:37">
      <c r="A117" s="135" t="s">
        <v>49</v>
      </c>
      <c r="B117" s="140" t="s">
        <v>461</v>
      </c>
      <c r="C117" s="145"/>
      <c r="D117" s="141"/>
      <c r="E117" s="141"/>
      <c r="F117" s="141"/>
      <c r="G117" s="141"/>
      <c r="H117" s="141"/>
      <c r="I117" s="141"/>
      <c r="J117" s="162"/>
      <c r="K117" s="155"/>
      <c r="L117" s="155"/>
      <c r="M117" s="155"/>
      <c r="N117" s="155"/>
      <c r="O117" s="161"/>
      <c r="P117" s="161"/>
      <c r="Q117" s="161"/>
      <c r="R117" s="161"/>
      <c r="S117" s="161"/>
      <c r="T117" s="161"/>
      <c r="U117" s="161"/>
      <c r="V117" s="161"/>
      <c r="W117" s="161"/>
      <c r="X117" s="161"/>
      <c r="Y117" s="161"/>
      <c r="Z117" s="148"/>
      <c r="AA117" s="148"/>
      <c r="AB117" s="155"/>
      <c r="AC117" s="155"/>
      <c r="AD117" s="155"/>
      <c r="AE117" s="155"/>
      <c r="AF117" s="155"/>
      <c r="AG117" s="173"/>
      <c r="AH117" s="173"/>
      <c r="AI117" s="155"/>
      <c r="AJ117" s="155"/>
      <c r="AK117" s="155"/>
    </row>
    <row r="118" s="103" customFormat="1" ht="33" customHeight="1" spans="1:37">
      <c r="A118" s="135" t="s">
        <v>49</v>
      </c>
      <c r="B118" s="140" t="s">
        <v>462</v>
      </c>
      <c r="C118" s="145"/>
      <c r="D118" s="141"/>
      <c r="E118" s="141"/>
      <c r="F118" s="141"/>
      <c r="G118" s="141"/>
      <c r="H118" s="141"/>
      <c r="I118" s="141"/>
      <c r="J118" s="162"/>
      <c r="K118" s="155"/>
      <c r="L118" s="155"/>
      <c r="M118" s="155"/>
      <c r="N118" s="155"/>
      <c r="O118" s="161"/>
      <c r="P118" s="161"/>
      <c r="Q118" s="161"/>
      <c r="R118" s="161"/>
      <c r="S118" s="161"/>
      <c r="T118" s="161"/>
      <c r="U118" s="161"/>
      <c r="V118" s="161"/>
      <c r="W118" s="161"/>
      <c r="X118" s="161"/>
      <c r="Y118" s="161"/>
      <c r="Z118" s="148"/>
      <c r="AA118" s="148"/>
      <c r="AB118" s="155"/>
      <c r="AC118" s="155"/>
      <c r="AD118" s="155"/>
      <c r="AE118" s="155"/>
      <c r="AF118" s="155"/>
      <c r="AG118" s="173"/>
      <c r="AH118" s="173"/>
      <c r="AI118" s="155"/>
      <c r="AJ118" s="155"/>
      <c r="AK118" s="155"/>
    </row>
    <row r="119" s="103" customFormat="1" ht="33" customHeight="1" spans="1:37">
      <c r="A119" s="135" t="s">
        <v>49</v>
      </c>
      <c r="B119" s="140" t="s">
        <v>463</v>
      </c>
      <c r="C119" s="145"/>
      <c r="D119" s="141"/>
      <c r="E119" s="141"/>
      <c r="F119" s="141"/>
      <c r="G119" s="141"/>
      <c r="H119" s="141"/>
      <c r="I119" s="141"/>
      <c r="J119" s="162"/>
      <c r="K119" s="155">
        <f>SUM(K120:K121)</f>
        <v>3.1</v>
      </c>
      <c r="L119" s="155">
        <f t="shared" ref="L119:AA119" si="34">SUM(L120:L121)</f>
        <v>2</v>
      </c>
      <c r="M119" s="155">
        <f t="shared" si="34"/>
        <v>1454</v>
      </c>
      <c r="N119" s="155">
        <f t="shared" si="34"/>
        <v>4987</v>
      </c>
      <c r="O119" s="161">
        <f t="shared" si="34"/>
        <v>2110</v>
      </c>
      <c r="P119" s="161">
        <f t="shared" si="34"/>
        <v>0</v>
      </c>
      <c r="Q119" s="161">
        <f t="shared" si="34"/>
        <v>0</v>
      </c>
      <c r="R119" s="161">
        <f t="shared" si="34"/>
        <v>0</v>
      </c>
      <c r="S119" s="161">
        <f t="shared" si="34"/>
        <v>0</v>
      </c>
      <c r="T119" s="161">
        <f t="shared" si="34"/>
        <v>0</v>
      </c>
      <c r="U119" s="161">
        <f t="shared" si="34"/>
        <v>2110</v>
      </c>
      <c r="V119" s="161">
        <f t="shared" si="34"/>
        <v>0</v>
      </c>
      <c r="W119" s="161">
        <f t="shared" si="34"/>
        <v>0</v>
      </c>
      <c r="X119" s="161">
        <f t="shared" si="34"/>
        <v>0</v>
      </c>
      <c r="Y119" s="161">
        <f t="shared" si="34"/>
        <v>0</v>
      </c>
      <c r="Z119" s="148">
        <f t="shared" si="34"/>
        <v>0</v>
      </c>
      <c r="AA119" s="148">
        <f t="shared" si="34"/>
        <v>0</v>
      </c>
      <c r="AB119" s="155"/>
      <c r="AC119" s="155"/>
      <c r="AD119" s="155"/>
      <c r="AE119" s="155"/>
      <c r="AF119" s="155"/>
      <c r="AG119" s="173"/>
      <c r="AH119" s="173"/>
      <c r="AI119" s="155"/>
      <c r="AJ119" s="155"/>
      <c r="AK119" s="155"/>
    </row>
    <row r="120" s="103" customFormat="1" ht="201" customHeight="1" spans="1:37">
      <c r="A120" s="136">
        <f>SUBTOTAL(103,$D$10:D120)</f>
        <v>51</v>
      </c>
      <c r="B120" s="133" t="s">
        <v>464</v>
      </c>
      <c r="C120" s="136">
        <v>2025</v>
      </c>
      <c r="D120" s="134" t="s">
        <v>465</v>
      </c>
      <c r="E120" s="134" t="s">
        <v>432</v>
      </c>
      <c r="F120" s="134" t="s">
        <v>463</v>
      </c>
      <c r="G120" s="134" t="s">
        <v>53</v>
      </c>
      <c r="H120" s="134" t="s">
        <v>466</v>
      </c>
      <c r="I120" s="134" t="s">
        <v>324</v>
      </c>
      <c r="J120" s="138" t="s">
        <v>467</v>
      </c>
      <c r="K120" s="155">
        <v>2</v>
      </c>
      <c r="L120" s="155">
        <v>1</v>
      </c>
      <c r="M120" s="155">
        <v>861</v>
      </c>
      <c r="N120" s="155">
        <v>2876</v>
      </c>
      <c r="O120" s="161">
        <v>1200</v>
      </c>
      <c r="P120" s="155">
        <f>Q120+R120+S120+T120</f>
        <v>0</v>
      </c>
      <c r="Q120" s="155"/>
      <c r="R120" s="155"/>
      <c r="S120" s="155"/>
      <c r="T120" s="155"/>
      <c r="U120" s="155">
        <v>1200</v>
      </c>
      <c r="V120" s="155">
        <v>0</v>
      </c>
      <c r="W120" s="155">
        <v>0</v>
      </c>
      <c r="X120" s="155">
        <v>0</v>
      </c>
      <c r="Y120" s="155"/>
      <c r="Z120" s="155"/>
      <c r="AA120" s="155"/>
      <c r="AB120" s="155" t="s">
        <v>268</v>
      </c>
      <c r="AC120" s="155" t="s">
        <v>269</v>
      </c>
      <c r="AD120" s="155" t="s">
        <v>268</v>
      </c>
      <c r="AE120" s="155" t="s">
        <v>269</v>
      </c>
      <c r="AF120" s="155" t="s">
        <v>59</v>
      </c>
      <c r="AG120" s="173" t="s">
        <v>468</v>
      </c>
      <c r="AH120" s="173" t="s">
        <v>469</v>
      </c>
      <c r="AI120" s="174">
        <v>45595</v>
      </c>
      <c r="AJ120" s="175" t="s">
        <v>62</v>
      </c>
      <c r="AK120" s="155"/>
    </row>
    <row r="121" s="103" customFormat="1" ht="198" customHeight="1" spans="1:37">
      <c r="A121" s="136">
        <f>SUBTOTAL(103,$D$10:D121)</f>
        <v>52</v>
      </c>
      <c r="B121" s="133" t="s">
        <v>470</v>
      </c>
      <c r="C121" s="136">
        <v>2025</v>
      </c>
      <c r="D121" s="134" t="s">
        <v>471</v>
      </c>
      <c r="E121" s="134" t="s">
        <v>432</v>
      </c>
      <c r="F121" s="134" t="s">
        <v>463</v>
      </c>
      <c r="G121" s="134" t="s">
        <v>472</v>
      </c>
      <c r="H121" s="134" t="s">
        <v>473</v>
      </c>
      <c r="I121" s="134" t="s">
        <v>112</v>
      </c>
      <c r="J121" s="138" t="s">
        <v>474</v>
      </c>
      <c r="K121" s="155">
        <v>1.1</v>
      </c>
      <c r="L121" s="155">
        <v>1</v>
      </c>
      <c r="M121" s="155">
        <v>593</v>
      </c>
      <c r="N121" s="155">
        <v>2111</v>
      </c>
      <c r="O121" s="161">
        <v>910</v>
      </c>
      <c r="P121" s="155">
        <f>Q121+R121+S121+T121</f>
        <v>0</v>
      </c>
      <c r="Q121" s="155"/>
      <c r="R121" s="155"/>
      <c r="S121" s="155"/>
      <c r="T121" s="155"/>
      <c r="U121" s="155">
        <v>910</v>
      </c>
      <c r="V121" s="155"/>
      <c r="W121" s="155"/>
      <c r="X121" s="155"/>
      <c r="Y121" s="155"/>
      <c r="Z121" s="155"/>
      <c r="AA121" s="155"/>
      <c r="AB121" s="155" t="s">
        <v>268</v>
      </c>
      <c r="AC121" s="155" t="s">
        <v>269</v>
      </c>
      <c r="AD121" s="155" t="s">
        <v>268</v>
      </c>
      <c r="AE121" s="155" t="s">
        <v>269</v>
      </c>
      <c r="AF121" s="155" t="s">
        <v>59</v>
      </c>
      <c r="AG121" s="173" t="s">
        <v>475</v>
      </c>
      <c r="AH121" s="173" t="s">
        <v>476</v>
      </c>
      <c r="AI121" s="174">
        <v>45595</v>
      </c>
      <c r="AJ121" s="175" t="s">
        <v>62</v>
      </c>
      <c r="AK121" s="155"/>
    </row>
    <row r="122" s="106" customFormat="1" ht="33" customHeight="1" spans="1:37">
      <c r="A122" s="142" t="s">
        <v>47</v>
      </c>
      <c r="B122" s="143" t="s">
        <v>477</v>
      </c>
      <c r="C122" s="144"/>
      <c r="D122" s="144"/>
      <c r="E122" s="144"/>
      <c r="F122" s="144"/>
      <c r="G122" s="144"/>
      <c r="H122" s="144"/>
      <c r="I122" s="144"/>
      <c r="J122" s="163"/>
      <c r="K122" s="164">
        <f>K123+K124+K126+K127</f>
        <v>16.2</v>
      </c>
      <c r="L122" s="164">
        <f t="shared" ref="L122:AA122" si="35">L123+L124+L126+L127</f>
        <v>3</v>
      </c>
      <c r="M122" s="164">
        <f t="shared" si="35"/>
        <v>1296</v>
      </c>
      <c r="N122" s="164">
        <f t="shared" si="35"/>
        <v>4394</v>
      </c>
      <c r="O122" s="165">
        <f t="shared" si="35"/>
        <v>1980</v>
      </c>
      <c r="P122" s="165">
        <f t="shared" si="35"/>
        <v>780</v>
      </c>
      <c r="Q122" s="165">
        <f t="shared" si="35"/>
        <v>0</v>
      </c>
      <c r="R122" s="165">
        <f t="shared" si="35"/>
        <v>780</v>
      </c>
      <c r="S122" s="165">
        <f t="shared" si="35"/>
        <v>0</v>
      </c>
      <c r="T122" s="165">
        <f t="shared" si="35"/>
        <v>0</v>
      </c>
      <c r="U122" s="165">
        <f t="shared" si="35"/>
        <v>0</v>
      </c>
      <c r="V122" s="165">
        <f t="shared" si="35"/>
        <v>1000</v>
      </c>
      <c r="W122" s="165">
        <f t="shared" si="35"/>
        <v>0</v>
      </c>
      <c r="X122" s="165">
        <f t="shared" si="35"/>
        <v>200</v>
      </c>
      <c r="Y122" s="165">
        <f t="shared" si="35"/>
        <v>0</v>
      </c>
      <c r="Z122" s="164">
        <f t="shared" si="35"/>
        <v>0</v>
      </c>
      <c r="AA122" s="164">
        <f t="shared" si="35"/>
        <v>0</v>
      </c>
      <c r="AB122" s="164"/>
      <c r="AC122" s="164"/>
      <c r="AD122" s="164"/>
      <c r="AE122" s="164"/>
      <c r="AF122" s="164"/>
      <c r="AG122" s="182"/>
      <c r="AH122" s="182"/>
      <c r="AI122" s="164"/>
      <c r="AJ122" s="164"/>
      <c r="AK122" s="164"/>
    </row>
    <row r="123" s="103" customFormat="1" ht="33" customHeight="1" spans="1:37">
      <c r="A123" s="135" t="s">
        <v>49</v>
      </c>
      <c r="B123" s="140" t="s">
        <v>478</v>
      </c>
      <c r="C123" s="145"/>
      <c r="D123" s="141"/>
      <c r="E123" s="141"/>
      <c r="F123" s="141"/>
      <c r="G123" s="141"/>
      <c r="H123" s="141"/>
      <c r="I123" s="141"/>
      <c r="J123" s="162"/>
      <c r="K123" s="155"/>
      <c r="L123" s="155"/>
      <c r="M123" s="155"/>
      <c r="N123" s="155"/>
      <c r="O123" s="161"/>
      <c r="P123" s="161"/>
      <c r="Q123" s="161"/>
      <c r="R123" s="161"/>
      <c r="S123" s="161"/>
      <c r="T123" s="161"/>
      <c r="U123" s="161"/>
      <c r="V123" s="161"/>
      <c r="W123" s="161"/>
      <c r="X123" s="161"/>
      <c r="Y123" s="161"/>
      <c r="Z123" s="148"/>
      <c r="AA123" s="148"/>
      <c r="AB123" s="155"/>
      <c r="AC123" s="155"/>
      <c r="AD123" s="155"/>
      <c r="AE123" s="155"/>
      <c r="AF123" s="155"/>
      <c r="AG123" s="173"/>
      <c r="AH123" s="173"/>
      <c r="AI123" s="155"/>
      <c r="AJ123" s="155"/>
      <c r="AK123" s="155"/>
    </row>
    <row r="124" s="103" customFormat="1" ht="33" customHeight="1" spans="1:37">
      <c r="A124" s="135" t="s">
        <v>49</v>
      </c>
      <c r="B124" s="140" t="s">
        <v>479</v>
      </c>
      <c r="C124" s="145"/>
      <c r="D124" s="141"/>
      <c r="E124" s="141"/>
      <c r="F124" s="141"/>
      <c r="G124" s="141"/>
      <c r="H124" s="141"/>
      <c r="I124" s="141"/>
      <c r="J124" s="162"/>
      <c r="K124" s="155">
        <f>SUM(K125:K125)</f>
        <v>6</v>
      </c>
      <c r="L124" s="155">
        <f t="shared" ref="L124:AA124" si="36">SUM(L125:L125)</f>
        <v>1</v>
      </c>
      <c r="M124" s="155">
        <f t="shared" si="36"/>
        <v>800</v>
      </c>
      <c r="N124" s="155">
        <f t="shared" si="36"/>
        <v>2283</v>
      </c>
      <c r="O124" s="161">
        <f t="shared" si="36"/>
        <v>1200</v>
      </c>
      <c r="P124" s="161">
        <f t="shared" si="36"/>
        <v>0</v>
      </c>
      <c r="Q124" s="161">
        <f t="shared" si="36"/>
        <v>0</v>
      </c>
      <c r="R124" s="161">
        <f t="shared" si="36"/>
        <v>0</v>
      </c>
      <c r="S124" s="161">
        <f t="shared" si="36"/>
        <v>0</v>
      </c>
      <c r="T124" s="161">
        <f t="shared" si="36"/>
        <v>0</v>
      </c>
      <c r="U124" s="161">
        <f t="shared" si="36"/>
        <v>0</v>
      </c>
      <c r="V124" s="161">
        <f t="shared" si="36"/>
        <v>1000</v>
      </c>
      <c r="W124" s="161">
        <f t="shared" si="36"/>
        <v>0</v>
      </c>
      <c r="X124" s="161">
        <f t="shared" si="36"/>
        <v>200</v>
      </c>
      <c r="Y124" s="161">
        <f t="shared" si="36"/>
        <v>0</v>
      </c>
      <c r="Z124" s="148">
        <f t="shared" si="36"/>
        <v>0</v>
      </c>
      <c r="AA124" s="148">
        <f t="shared" si="36"/>
        <v>0</v>
      </c>
      <c r="AB124" s="155"/>
      <c r="AC124" s="155"/>
      <c r="AD124" s="155"/>
      <c r="AE124" s="155"/>
      <c r="AF124" s="155"/>
      <c r="AG124" s="173"/>
      <c r="AH124" s="173"/>
      <c r="AI124" s="155"/>
      <c r="AJ124" s="155"/>
      <c r="AK124" s="155"/>
    </row>
    <row r="125" s="103" customFormat="1" ht="235" customHeight="1" spans="1:37">
      <c r="A125" s="136">
        <f>SUBTOTAL(103,$D$10:D125)</f>
        <v>53</v>
      </c>
      <c r="B125" s="133" t="s">
        <v>480</v>
      </c>
      <c r="C125" s="136">
        <v>2025</v>
      </c>
      <c r="D125" s="134" t="s">
        <v>481</v>
      </c>
      <c r="E125" s="134" t="s">
        <v>477</v>
      </c>
      <c r="F125" s="134" t="s">
        <v>479</v>
      </c>
      <c r="G125" s="134" t="s">
        <v>53</v>
      </c>
      <c r="H125" s="134" t="s">
        <v>482</v>
      </c>
      <c r="I125" s="134" t="s">
        <v>324</v>
      </c>
      <c r="J125" s="138" t="s">
        <v>483</v>
      </c>
      <c r="K125" s="155">
        <v>6</v>
      </c>
      <c r="L125" s="155">
        <v>1</v>
      </c>
      <c r="M125" s="155">
        <v>800</v>
      </c>
      <c r="N125" s="155">
        <v>2283</v>
      </c>
      <c r="O125" s="161">
        <v>1200</v>
      </c>
      <c r="P125" s="155">
        <f>Q125+R125+S125+T125</f>
        <v>0</v>
      </c>
      <c r="Q125" s="155"/>
      <c r="R125" s="155"/>
      <c r="S125" s="155"/>
      <c r="T125" s="155"/>
      <c r="U125" s="155"/>
      <c r="V125" s="155">
        <v>1000</v>
      </c>
      <c r="W125" s="155">
        <v>0</v>
      </c>
      <c r="X125" s="155">
        <v>200</v>
      </c>
      <c r="Y125" s="155"/>
      <c r="Z125" s="155"/>
      <c r="AA125" s="155"/>
      <c r="AB125" s="155" t="s">
        <v>384</v>
      </c>
      <c r="AC125" s="155" t="s">
        <v>385</v>
      </c>
      <c r="AD125" s="155" t="s">
        <v>57</v>
      </c>
      <c r="AE125" s="155" t="s">
        <v>58</v>
      </c>
      <c r="AF125" s="155" t="s">
        <v>59</v>
      </c>
      <c r="AG125" s="173" t="s">
        <v>484</v>
      </c>
      <c r="AH125" s="173" t="s">
        <v>485</v>
      </c>
      <c r="AI125" s="174">
        <v>45595</v>
      </c>
      <c r="AJ125" s="175" t="s">
        <v>62</v>
      </c>
      <c r="AK125" s="155"/>
    </row>
    <row r="126" s="103" customFormat="1" ht="33" customHeight="1" spans="1:37">
      <c r="A126" s="135" t="s">
        <v>49</v>
      </c>
      <c r="B126" s="140" t="s">
        <v>486</v>
      </c>
      <c r="C126" s="145"/>
      <c r="D126" s="141"/>
      <c r="E126" s="141"/>
      <c r="F126" s="141"/>
      <c r="G126" s="141"/>
      <c r="H126" s="141"/>
      <c r="I126" s="141"/>
      <c r="J126" s="162"/>
      <c r="K126" s="155"/>
      <c r="L126" s="155"/>
      <c r="M126" s="155"/>
      <c r="N126" s="155"/>
      <c r="O126" s="161"/>
      <c r="P126" s="161"/>
      <c r="Q126" s="161"/>
      <c r="R126" s="161"/>
      <c r="S126" s="161"/>
      <c r="T126" s="161"/>
      <c r="U126" s="161"/>
      <c r="V126" s="161"/>
      <c r="W126" s="161"/>
      <c r="X126" s="161"/>
      <c r="Y126" s="161"/>
      <c r="Z126" s="148"/>
      <c r="AA126" s="148"/>
      <c r="AB126" s="155"/>
      <c r="AC126" s="155"/>
      <c r="AD126" s="155"/>
      <c r="AE126" s="155"/>
      <c r="AF126" s="155"/>
      <c r="AG126" s="173"/>
      <c r="AH126" s="173"/>
      <c r="AI126" s="155"/>
      <c r="AJ126" s="155"/>
      <c r="AK126" s="155"/>
    </row>
    <row r="127" s="103" customFormat="1" ht="33" customHeight="1" spans="1:37">
      <c r="A127" s="135" t="s">
        <v>49</v>
      </c>
      <c r="B127" s="140" t="s">
        <v>487</v>
      </c>
      <c r="C127" s="145"/>
      <c r="D127" s="141"/>
      <c r="E127" s="141"/>
      <c r="F127" s="141"/>
      <c r="G127" s="141"/>
      <c r="H127" s="141"/>
      <c r="I127" s="141"/>
      <c r="J127" s="162"/>
      <c r="K127" s="155">
        <f>SUM(K128:K129)</f>
        <v>10.2</v>
      </c>
      <c r="L127" s="155">
        <f t="shared" ref="L127:AA127" si="37">SUM(L128:L129)</f>
        <v>2</v>
      </c>
      <c r="M127" s="155">
        <f t="shared" si="37"/>
        <v>496</v>
      </c>
      <c r="N127" s="155">
        <f t="shared" si="37"/>
        <v>2111</v>
      </c>
      <c r="O127" s="161">
        <f t="shared" si="37"/>
        <v>780</v>
      </c>
      <c r="P127" s="161">
        <f t="shared" si="37"/>
        <v>780</v>
      </c>
      <c r="Q127" s="161">
        <f t="shared" si="37"/>
        <v>0</v>
      </c>
      <c r="R127" s="161">
        <f t="shared" si="37"/>
        <v>780</v>
      </c>
      <c r="S127" s="161">
        <f t="shared" si="37"/>
        <v>0</v>
      </c>
      <c r="T127" s="161">
        <f t="shared" si="37"/>
        <v>0</v>
      </c>
      <c r="U127" s="161">
        <f t="shared" si="37"/>
        <v>0</v>
      </c>
      <c r="V127" s="161">
        <f t="shared" si="37"/>
        <v>0</v>
      </c>
      <c r="W127" s="161">
        <f t="shared" si="37"/>
        <v>0</v>
      </c>
      <c r="X127" s="161">
        <f t="shared" si="37"/>
        <v>0</v>
      </c>
      <c r="Y127" s="161">
        <f t="shared" si="37"/>
        <v>0</v>
      </c>
      <c r="Z127" s="148">
        <f t="shared" si="37"/>
        <v>0</v>
      </c>
      <c r="AA127" s="148">
        <f t="shared" si="37"/>
        <v>0</v>
      </c>
      <c r="AB127" s="155"/>
      <c r="AC127" s="155"/>
      <c r="AD127" s="155"/>
      <c r="AE127" s="155"/>
      <c r="AF127" s="155"/>
      <c r="AG127" s="173"/>
      <c r="AH127" s="173"/>
      <c r="AI127" s="155"/>
      <c r="AJ127" s="155"/>
      <c r="AK127" s="155"/>
    </row>
    <row r="128" s="103" customFormat="1" ht="125" customHeight="1" spans="1:37">
      <c r="A128" s="136">
        <f>SUBTOTAL(103,$D$10:D128)</f>
        <v>54</v>
      </c>
      <c r="B128" s="133" t="s">
        <v>488</v>
      </c>
      <c r="C128" s="136">
        <v>2025</v>
      </c>
      <c r="D128" s="134" t="s">
        <v>489</v>
      </c>
      <c r="E128" s="134" t="s">
        <v>477</v>
      </c>
      <c r="F128" s="134" t="s">
        <v>487</v>
      </c>
      <c r="G128" s="134" t="s">
        <v>53</v>
      </c>
      <c r="H128" s="134" t="s">
        <v>490</v>
      </c>
      <c r="I128" s="134" t="s">
        <v>112</v>
      </c>
      <c r="J128" s="138" t="s">
        <v>491</v>
      </c>
      <c r="K128" s="155">
        <v>5.2</v>
      </c>
      <c r="L128" s="155">
        <v>1</v>
      </c>
      <c r="M128" s="155">
        <v>124</v>
      </c>
      <c r="N128" s="155">
        <v>379</v>
      </c>
      <c r="O128" s="161">
        <v>390</v>
      </c>
      <c r="P128" s="155">
        <f>Q128+R128+S128+T128</f>
        <v>390</v>
      </c>
      <c r="Q128" s="155"/>
      <c r="R128" s="155">
        <v>390</v>
      </c>
      <c r="S128" s="155"/>
      <c r="T128" s="155"/>
      <c r="U128" s="155">
        <v>0</v>
      </c>
      <c r="V128" s="155">
        <v>0</v>
      </c>
      <c r="W128" s="155">
        <v>0</v>
      </c>
      <c r="X128" s="155">
        <v>0</v>
      </c>
      <c r="Y128" s="155"/>
      <c r="Z128" s="155"/>
      <c r="AA128" s="155"/>
      <c r="AB128" s="155" t="s">
        <v>127</v>
      </c>
      <c r="AC128" s="155" t="s">
        <v>128</v>
      </c>
      <c r="AD128" s="155" t="s">
        <v>299</v>
      </c>
      <c r="AE128" s="155" t="s">
        <v>300</v>
      </c>
      <c r="AF128" s="155" t="s">
        <v>86</v>
      </c>
      <c r="AG128" s="173" t="s">
        <v>492</v>
      </c>
      <c r="AH128" s="173" t="s">
        <v>308</v>
      </c>
      <c r="AI128" s="174">
        <v>45595</v>
      </c>
      <c r="AJ128" s="175" t="s">
        <v>62</v>
      </c>
      <c r="AK128" s="155"/>
    </row>
    <row r="129" s="103" customFormat="1" ht="128" customHeight="1" spans="1:37">
      <c r="A129" s="136">
        <f>SUBTOTAL(103,$D$10:D129)</f>
        <v>55</v>
      </c>
      <c r="B129" s="133" t="s">
        <v>493</v>
      </c>
      <c r="C129" s="136">
        <v>2025</v>
      </c>
      <c r="D129" s="134" t="s">
        <v>494</v>
      </c>
      <c r="E129" s="134" t="s">
        <v>477</v>
      </c>
      <c r="F129" s="134" t="s">
        <v>487</v>
      </c>
      <c r="G129" s="134" t="s">
        <v>53</v>
      </c>
      <c r="H129" s="134" t="s">
        <v>495</v>
      </c>
      <c r="I129" s="134" t="s">
        <v>120</v>
      </c>
      <c r="J129" s="138" t="s">
        <v>496</v>
      </c>
      <c r="K129" s="155">
        <v>5</v>
      </c>
      <c r="L129" s="155">
        <v>1</v>
      </c>
      <c r="M129" s="155">
        <v>372</v>
      </c>
      <c r="N129" s="155">
        <v>1732</v>
      </c>
      <c r="O129" s="161">
        <v>390</v>
      </c>
      <c r="P129" s="155">
        <f>Q129+R129+S129+T129</f>
        <v>390</v>
      </c>
      <c r="Q129" s="155"/>
      <c r="R129" s="155">
        <v>390</v>
      </c>
      <c r="S129" s="155"/>
      <c r="T129" s="155"/>
      <c r="U129" s="155">
        <v>0</v>
      </c>
      <c r="V129" s="155">
        <v>0</v>
      </c>
      <c r="W129" s="155">
        <v>0</v>
      </c>
      <c r="X129" s="155">
        <v>0</v>
      </c>
      <c r="Y129" s="155"/>
      <c r="Z129" s="155"/>
      <c r="AA129" s="155"/>
      <c r="AB129" s="155" t="s">
        <v>141</v>
      </c>
      <c r="AC129" s="155" t="s">
        <v>142</v>
      </c>
      <c r="AD129" s="155" t="s">
        <v>299</v>
      </c>
      <c r="AE129" s="155" t="s">
        <v>300</v>
      </c>
      <c r="AF129" s="155" t="s">
        <v>86</v>
      </c>
      <c r="AG129" s="173" t="s">
        <v>492</v>
      </c>
      <c r="AH129" s="173" t="s">
        <v>308</v>
      </c>
      <c r="AI129" s="174">
        <v>45595</v>
      </c>
      <c r="AJ129" s="175" t="s">
        <v>62</v>
      </c>
      <c r="AK129" s="155"/>
    </row>
    <row r="130" s="106" customFormat="1" ht="33" customHeight="1" spans="1:37">
      <c r="A130" s="142" t="s">
        <v>47</v>
      </c>
      <c r="B130" s="143" t="s">
        <v>497</v>
      </c>
      <c r="C130" s="144"/>
      <c r="D130" s="144"/>
      <c r="E130" s="144"/>
      <c r="F130" s="144"/>
      <c r="G130" s="144"/>
      <c r="H130" s="144"/>
      <c r="I130" s="144"/>
      <c r="J130" s="163"/>
      <c r="K130" s="164">
        <f>K131+K132+K133+K134+K135+K140</f>
        <v>4</v>
      </c>
      <c r="L130" s="164">
        <f t="shared" ref="L130:AA130" si="38">L131+L132+L133+L134+L135+L140</f>
        <v>4</v>
      </c>
      <c r="M130" s="164">
        <f t="shared" si="38"/>
        <v>2172</v>
      </c>
      <c r="N130" s="164">
        <f t="shared" si="38"/>
        <v>8844</v>
      </c>
      <c r="O130" s="165">
        <f t="shared" si="38"/>
        <v>14890</v>
      </c>
      <c r="P130" s="165">
        <f t="shared" si="38"/>
        <v>6500</v>
      </c>
      <c r="Q130" s="165">
        <f t="shared" si="38"/>
        <v>6500</v>
      </c>
      <c r="R130" s="165">
        <f t="shared" si="38"/>
        <v>0</v>
      </c>
      <c r="S130" s="165">
        <f t="shared" si="38"/>
        <v>0</v>
      </c>
      <c r="T130" s="165">
        <f t="shared" si="38"/>
        <v>0</v>
      </c>
      <c r="U130" s="165">
        <f t="shared" si="38"/>
        <v>8390</v>
      </c>
      <c r="V130" s="165">
        <f t="shared" si="38"/>
        <v>0</v>
      </c>
      <c r="W130" s="165">
        <f t="shared" si="38"/>
        <v>0</v>
      </c>
      <c r="X130" s="165">
        <f t="shared" si="38"/>
        <v>0</v>
      </c>
      <c r="Y130" s="165">
        <f t="shared" si="38"/>
        <v>0</v>
      </c>
      <c r="Z130" s="164">
        <f t="shared" si="38"/>
        <v>0</v>
      </c>
      <c r="AA130" s="164">
        <f t="shared" si="38"/>
        <v>0</v>
      </c>
      <c r="AB130" s="164"/>
      <c r="AC130" s="164"/>
      <c r="AD130" s="164"/>
      <c r="AE130" s="164"/>
      <c r="AF130" s="164"/>
      <c r="AG130" s="182"/>
      <c r="AH130" s="182"/>
      <c r="AI130" s="164"/>
      <c r="AJ130" s="164"/>
      <c r="AK130" s="164"/>
    </row>
    <row r="131" s="103" customFormat="1" ht="33" customHeight="1" spans="1:37">
      <c r="A131" s="135" t="s">
        <v>49</v>
      </c>
      <c r="B131" s="140" t="s">
        <v>498</v>
      </c>
      <c r="C131" s="145"/>
      <c r="D131" s="141"/>
      <c r="E131" s="141"/>
      <c r="F131" s="141"/>
      <c r="G131" s="141"/>
      <c r="H131" s="141"/>
      <c r="I131" s="141"/>
      <c r="J131" s="162"/>
      <c r="K131" s="155"/>
      <c r="L131" s="155"/>
      <c r="M131" s="155"/>
      <c r="N131" s="155"/>
      <c r="O131" s="161"/>
      <c r="P131" s="161"/>
      <c r="Q131" s="161"/>
      <c r="R131" s="161"/>
      <c r="S131" s="161"/>
      <c r="T131" s="161"/>
      <c r="U131" s="161"/>
      <c r="V131" s="161"/>
      <c r="W131" s="161"/>
      <c r="X131" s="161"/>
      <c r="Y131" s="161"/>
      <c r="Z131" s="148"/>
      <c r="AA131" s="148"/>
      <c r="AB131" s="155"/>
      <c r="AC131" s="155"/>
      <c r="AD131" s="155"/>
      <c r="AE131" s="155"/>
      <c r="AF131" s="155"/>
      <c r="AG131" s="173"/>
      <c r="AH131" s="173"/>
      <c r="AI131" s="155"/>
      <c r="AJ131" s="155"/>
      <c r="AK131" s="155"/>
    </row>
    <row r="132" s="103" customFormat="1" ht="33" customHeight="1" spans="1:37">
      <c r="A132" s="135" t="s">
        <v>49</v>
      </c>
      <c r="B132" s="140" t="s">
        <v>499</v>
      </c>
      <c r="C132" s="145"/>
      <c r="D132" s="141"/>
      <c r="E132" s="141"/>
      <c r="F132" s="141"/>
      <c r="G132" s="141"/>
      <c r="H132" s="141"/>
      <c r="I132" s="141"/>
      <c r="J132" s="162"/>
      <c r="K132" s="155"/>
      <c r="L132" s="155"/>
      <c r="M132" s="155"/>
      <c r="N132" s="155"/>
      <c r="O132" s="161"/>
      <c r="P132" s="161"/>
      <c r="Q132" s="161"/>
      <c r="R132" s="161"/>
      <c r="S132" s="161"/>
      <c r="T132" s="161"/>
      <c r="U132" s="161"/>
      <c r="V132" s="161"/>
      <c r="W132" s="161"/>
      <c r="X132" s="161"/>
      <c r="Y132" s="161"/>
      <c r="Z132" s="148"/>
      <c r="AA132" s="148"/>
      <c r="AB132" s="155"/>
      <c r="AC132" s="155"/>
      <c r="AD132" s="155"/>
      <c r="AE132" s="155"/>
      <c r="AF132" s="155"/>
      <c r="AG132" s="173"/>
      <c r="AH132" s="173"/>
      <c r="AI132" s="155"/>
      <c r="AJ132" s="155"/>
      <c r="AK132" s="155"/>
    </row>
    <row r="133" s="103" customFormat="1" ht="33" customHeight="1" spans="1:37">
      <c r="A133" s="135" t="s">
        <v>49</v>
      </c>
      <c r="B133" s="140" t="s">
        <v>500</v>
      </c>
      <c r="C133" s="145"/>
      <c r="D133" s="141"/>
      <c r="E133" s="141"/>
      <c r="F133" s="141"/>
      <c r="G133" s="141"/>
      <c r="H133" s="141"/>
      <c r="I133" s="141"/>
      <c r="J133" s="162"/>
      <c r="K133" s="155"/>
      <c r="L133" s="155"/>
      <c r="M133" s="155"/>
      <c r="N133" s="155"/>
      <c r="O133" s="161"/>
      <c r="P133" s="161"/>
      <c r="Q133" s="161"/>
      <c r="R133" s="161"/>
      <c r="S133" s="161"/>
      <c r="T133" s="161"/>
      <c r="U133" s="161"/>
      <c r="V133" s="161"/>
      <c r="W133" s="161"/>
      <c r="X133" s="161"/>
      <c r="Y133" s="161"/>
      <c r="Z133" s="148"/>
      <c r="AA133" s="148"/>
      <c r="AB133" s="155"/>
      <c r="AC133" s="155"/>
      <c r="AD133" s="155"/>
      <c r="AE133" s="155"/>
      <c r="AF133" s="155"/>
      <c r="AG133" s="173"/>
      <c r="AH133" s="173"/>
      <c r="AI133" s="155"/>
      <c r="AJ133" s="155"/>
      <c r="AK133" s="155"/>
    </row>
    <row r="134" s="103" customFormat="1" ht="33" customHeight="1" spans="1:37">
      <c r="A134" s="135" t="s">
        <v>49</v>
      </c>
      <c r="B134" s="140" t="s">
        <v>501</v>
      </c>
      <c r="C134" s="145"/>
      <c r="D134" s="141"/>
      <c r="E134" s="141"/>
      <c r="F134" s="141"/>
      <c r="G134" s="141"/>
      <c r="H134" s="141"/>
      <c r="I134" s="141"/>
      <c r="J134" s="162"/>
      <c r="K134" s="155"/>
      <c r="L134" s="155"/>
      <c r="M134" s="155"/>
      <c r="N134" s="155"/>
      <c r="O134" s="161"/>
      <c r="P134" s="161"/>
      <c r="Q134" s="161"/>
      <c r="R134" s="161"/>
      <c r="S134" s="161"/>
      <c r="T134" s="161"/>
      <c r="U134" s="161"/>
      <c r="V134" s="161"/>
      <c r="W134" s="161"/>
      <c r="X134" s="161"/>
      <c r="Y134" s="161"/>
      <c r="Z134" s="148"/>
      <c r="AA134" s="148"/>
      <c r="AB134" s="155"/>
      <c r="AC134" s="155"/>
      <c r="AD134" s="155"/>
      <c r="AE134" s="155"/>
      <c r="AF134" s="155"/>
      <c r="AG134" s="173"/>
      <c r="AH134" s="173"/>
      <c r="AI134" s="155"/>
      <c r="AJ134" s="155"/>
      <c r="AK134" s="155"/>
    </row>
    <row r="135" s="103" customFormat="1" ht="33" customHeight="1" spans="1:37">
      <c r="A135" s="135" t="s">
        <v>49</v>
      </c>
      <c r="B135" s="140" t="s">
        <v>502</v>
      </c>
      <c r="C135" s="145"/>
      <c r="D135" s="141"/>
      <c r="E135" s="141"/>
      <c r="F135" s="141"/>
      <c r="G135" s="141"/>
      <c r="H135" s="141"/>
      <c r="I135" s="141"/>
      <c r="J135" s="162"/>
      <c r="K135" s="155">
        <f>SUM(K136:K139)</f>
        <v>4</v>
      </c>
      <c r="L135" s="155">
        <f t="shared" ref="L135:Y135" si="39">SUM(L136:L139)</f>
        <v>4</v>
      </c>
      <c r="M135" s="155">
        <f t="shared" si="39"/>
        <v>2172</v>
      </c>
      <c r="N135" s="155">
        <f t="shared" si="39"/>
        <v>8844</v>
      </c>
      <c r="O135" s="161">
        <f t="shared" si="39"/>
        <v>14890</v>
      </c>
      <c r="P135" s="161">
        <f t="shared" si="39"/>
        <v>6500</v>
      </c>
      <c r="Q135" s="161">
        <f t="shared" si="39"/>
        <v>6500</v>
      </c>
      <c r="R135" s="161">
        <f t="shared" si="39"/>
        <v>0</v>
      </c>
      <c r="S135" s="161">
        <f t="shared" si="39"/>
        <v>0</v>
      </c>
      <c r="T135" s="161">
        <f t="shared" si="39"/>
        <v>0</v>
      </c>
      <c r="U135" s="161">
        <f t="shared" si="39"/>
        <v>8390</v>
      </c>
      <c r="V135" s="161">
        <f t="shared" si="39"/>
        <v>0</v>
      </c>
      <c r="W135" s="161">
        <f t="shared" si="39"/>
        <v>0</v>
      </c>
      <c r="X135" s="161">
        <f t="shared" si="39"/>
        <v>0</v>
      </c>
      <c r="Y135" s="161">
        <f t="shared" si="39"/>
        <v>0</v>
      </c>
      <c r="Z135" s="148">
        <f>SUM(Z136:Z138)</f>
        <v>0</v>
      </c>
      <c r="AA135" s="148">
        <f>SUM(AA136:AA138)</f>
        <v>0</v>
      </c>
      <c r="AB135" s="155"/>
      <c r="AC135" s="155"/>
      <c r="AD135" s="155"/>
      <c r="AE135" s="155"/>
      <c r="AF135" s="155"/>
      <c r="AG135" s="173"/>
      <c r="AH135" s="173"/>
      <c r="AI135" s="155"/>
      <c r="AJ135" s="155"/>
      <c r="AK135" s="155"/>
    </row>
    <row r="136" s="103" customFormat="1" ht="157" customHeight="1" spans="1:37">
      <c r="A136" s="136">
        <f>SUBTOTAL(103,$D$10:D136)</f>
        <v>56</v>
      </c>
      <c r="B136" s="133" t="s">
        <v>503</v>
      </c>
      <c r="C136" s="136">
        <v>2025</v>
      </c>
      <c r="D136" s="134" t="s">
        <v>504</v>
      </c>
      <c r="E136" s="134" t="s">
        <v>497</v>
      </c>
      <c r="F136" s="134" t="s">
        <v>502</v>
      </c>
      <c r="G136" s="134" t="s">
        <v>53</v>
      </c>
      <c r="H136" s="134" t="s">
        <v>284</v>
      </c>
      <c r="I136" s="134" t="s">
        <v>505</v>
      </c>
      <c r="J136" s="138" t="s">
        <v>506</v>
      </c>
      <c r="K136" s="155">
        <v>1</v>
      </c>
      <c r="L136" s="155">
        <v>1</v>
      </c>
      <c r="M136" s="155">
        <v>534</v>
      </c>
      <c r="N136" s="155">
        <v>2353</v>
      </c>
      <c r="O136" s="161">
        <v>3500</v>
      </c>
      <c r="P136" s="155">
        <f t="shared" ref="P136:P139" si="40">Q136+R136+S136+T136</f>
        <v>1500</v>
      </c>
      <c r="Q136" s="155">
        <v>1500</v>
      </c>
      <c r="R136" s="155"/>
      <c r="S136" s="155"/>
      <c r="T136" s="155"/>
      <c r="U136" s="155">
        <v>2000</v>
      </c>
      <c r="V136" s="155"/>
      <c r="W136" s="155"/>
      <c r="X136" s="155"/>
      <c r="Y136" s="155"/>
      <c r="Z136" s="155"/>
      <c r="AA136" s="155"/>
      <c r="AB136" s="155" t="s">
        <v>141</v>
      </c>
      <c r="AC136" s="155" t="s">
        <v>142</v>
      </c>
      <c r="AD136" s="155" t="s">
        <v>57</v>
      </c>
      <c r="AE136" s="155" t="s">
        <v>58</v>
      </c>
      <c r="AF136" s="155" t="s">
        <v>59</v>
      </c>
      <c r="AG136" s="173" t="s">
        <v>507</v>
      </c>
      <c r="AH136" s="173" t="s">
        <v>508</v>
      </c>
      <c r="AI136" s="174">
        <v>45595</v>
      </c>
      <c r="AJ136" s="175" t="s">
        <v>62</v>
      </c>
      <c r="AK136" s="155"/>
    </row>
    <row r="137" s="103" customFormat="1" ht="169" customHeight="1" spans="1:37">
      <c r="A137" s="136">
        <f>SUBTOTAL(103,$D$10:D137)</f>
        <v>57</v>
      </c>
      <c r="B137" s="133" t="s">
        <v>509</v>
      </c>
      <c r="C137" s="136">
        <v>2025</v>
      </c>
      <c r="D137" s="134" t="s">
        <v>510</v>
      </c>
      <c r="E137" s="134" t="s">
        <v>497</v>
      </c>
      <c r="F137" s="134" t="s">
        <v>502</v>
      </c>
      <c r="G137" s="134" t="s">
        <v>53</v>
      </c>
      <c r="H137" s="134" t="s">
        <v>511</v>
      </c>
      <c r="I137" s="134" t="s">
        <v>154</v>
      </c>
      <c r="J137" s="138" t="s">
        <v>512</v>
      </c>
      <c r="K137" s="155">
        <v>1</v>
      </c>
      <c r="L137" s="155">
        <v>1</v>
      </c>
      <c r="M137" s="155">
        <v>917</v>
      </c>
      <c r="N137" s="155">
        <v>3803</v>
      </c>
      <c r="O137" s="161">
        <v>5000</v>
      </c>
      <c r="P137" s="155">
        <f t="shared" si="40"/>
        <v>3000</v>
      </c>
      <c r="Q137" s="155">
        <v>3000</v>
      </c>
      <c r="R137" s="155"/>
      <c r="S137" s="155"/>
      <c r="T137" s="155"/>
      <c r="U137" s="155">
        <v>2000</v>
      </c>
      <c r="V137" s="155"/>
      <c r="W137" s="155"/>
      <c r="X137" s="155"/>
      <c r="Y137" s="155"/>
      <c r="Z137" s="155"/>
      <c r="AA137" s="155"/>
      <c r="AB137" s="155" t="s">
        <v>297</v>
      </c>
      <c r="AC137" s="155" t="s">
        <v>298</v>
      </c>
      <c r="AD137" s="155" t="s">
        <v>57</v>
      </c>
      <c r="AE137" s="155" t="s">
        <v>58</v>
      </c>
      <c r="AF137" s="155" t="s">
        <v>59</v>
      </c>
      <c r="AG137" s="173" t="s">
        <v>513</v>
      </c>
      <c r="AH137" s="173" t="s">
        <v>514</v>
      </c>
      <c r="AI137" s="174">
        <v>45595</v>
      </c>
      <c r="AJ137" s="175" t="s">
        <v>62</v>
      </c>
      <c r="AK137" s="155"/>
    </row>
    <row r="138" s="103" customFormat="1" ht="194" customHeight="1" spans="1:37">
      <c r="A138" s="136">
        <f>SUBTOTAL(103,$D$10:D138)</f>
        <v>58</v>
      </c>
      <c r="B138" s="133" t="s">
        <v>515</v>
      </c>
      <c r="C138" s="136">
        <v>2025</v>
      </c>
      <c r="D138" s="134" t="s">
        <v>516</v>
      </c>
      <c r="E138" s="134" t="s">
        <v>497</v>
      </c>
      <c r="F138" s="134" t="s">
        <v>502</v>
      </c>
      <c r="G138" s="134" t="s">
        <v>517</v>
      </c>
      <c r="H138" s="134" t="s">
        <v>466</v>
      </c>
      <c r="I138" s="134" t="s">
        <v>324</v>
      </c>
      <c r="J138" s="138" t="s">
        <v>518</v>
      </c>
      <c r="K138" s="155">
        <v>1</v>
      </c>
      <c r="L138" s="155">
        <v>1</v>
      </c>
      <c r="M138" s="155">
        <v>477</v>
      </c>
      <c r="N138" s="155">
        <v>1669</v>
      </c>
      <c r="O138" s="161">
        <v>2040</v>
      </c>
      <c r="P138" s="155">
        <f t="shared" si="40"/>
        <v>0</v>
      </c>
      <c r="Q138" s="155"/>
      <c r="R138" s="155"/>
      <c r="S138" s="155"/>
      <c r="T138" s="155"/>
      <c r="U138" s="155">
        <v>2040</v>
      </c>
      <c r="V138" s="155"/>
      <c r="W138" s="155"/>
      <c r="X138" s="155"/>
      <c r="Y138" s="155"/>
      <c r="Z138" s="155"/>
      <c r="AA138" s="155"/>
      <c r="AB138" s="155" t="s">
        <v>236</v>
      </c>
      <c r="AC138" s="155" t="s">
        <v>237</v>
      </c>
      <c r="AD138" s="155" t="s">
        <v>57</v>
      </c>
      <c r="AE138" s="155" t="s">
        <v>58</v>
      </c>
      <c r="AF138" s="155" t="s">
        <v>59</v>
      </c>
      <c r="AG138" s="173" t="s">
        <v>519</v>
      </c>
      <c r="AH138" s="173" t="s">
        <v>520</v>
      </c>
      <c r="AI138" s="174">
        <v>45595</v>
      </c>
      <c r="AJ138" s="175" t="s">
        <v>62</v>
      </c>
      <c r="AK138" s="155"/>
    </row>
    <row r="139" s="103" customFormat="1" ht="227" customHeight="1" spans="1:37">
      <c r="A139" s="136">
        <f>SUBTOTAL(103,$D$10:D139)</f>
        <v>59</v>
      </c>
      <c r="B139" s="133" t="s">
        <v>521</v>
      </c>
      <c r="C139" s="136">
        <v>2025</v>
      </c>
      <c r="D139" s="134" t="s">
        <v>522</v>
      </c>
      <c r="E139" s="134" t="s">
        <v>497</v>
      </c>
      <c r="F139" s="134" t="s">
        <v>502</v>
      </c>
      <c r="G139" s="134"/>
      <c r="H139" s="134" t="s">
        <v>523</v>
      </c>
      <c r="I139" s="134" t="s">
        <v>154</v>
      </c>
      <c r="J139" s="138" t="s">
        <v>524</v>
      </c>
      <c r="K139" s="155">
        <v>1</v>
      </c>
      <c r="L139" s="155">
        <v>1</v>
      </c>
      <c r="M139" s="155">
        <v>244</v>
      </c>
      <c r="N139" s="155">
        <v>1019</v>
      </c>
      <c r="O139" s="161">
        <v>4350</v>
      </c>
      <c r="P139" s="155">
        <f t="shared" si="40"/>
        <v>2000</v>
      </c>
      <c r="Q139" s="155">
        <v>2000</v>
      </c>
      <c r="R139" s="155"/>
      <c r="S139" s="155"/>
      <c r="T139" s="155"/>
      <c r="U139" s="155">
        <v>2350</v>
      </c>
      <c r="V139" s="155"/>
      <c r="W139" s="155"/>
      <c r="X139" s="155"/>
      <c r="Y139" s="155"/>
      <c r="Z139" s="155"/>
      <c r="AA139" s="155"/>
      <c r="AB139" s="155" t="s">
        <v>211</v>
      </c>
      <c r="AC139" s="155" t="s">
        <v>212</v>
      </c>
      <c r="AD139" s="155" t="s">
        <v>57</v>
      </c>
      <c r="AE139" s="155" t="s">
        <v>58</v>
      </c>
      <c r="AF139" s="155" t="s">
        <v>59</v>
      </c>
      <c r="AG139" s="173" t="s">
        <v>525</v>
      </c>
      <c r="AH139" s="173" t="s">
        <v>526</v>
      </c>
      <c r="AI139" s="174">
        <v>45626</v>
      </c>
      <c r="AJ139" s="175" t="s">
        <v>250</v>
      </c>
      <c r="AK139" s="155"/>
    </row>
    <row r="140" s="103" customFormat="1" ht="33" customHeight="1" spans="1:37">
      <c r="A140" s="135" t="s">
        <v>49</v>
      </c>
      <c r="B140" s="140" t="s">
        <v>527</v>
      </c>
      <c r="C140" s="145"/>
      <c r="D140" s="141"/>
      <c r="E140" s="141"/>
      <c r="F140" s="141"/>
      <c r="G140" s="141"/>
      <c r="H140" s="141"/>
      <c r="I140" s="141"/>
      <c r="J140" s="162"/>
      <c r="K140" s="155"/>
      <c r="L140" s="155"/>
      <c r="M140" s="155"/>
      <c r="N140" s="155"/>
      <c r="O140" s="161"/>
      <c r="P140" s="161"/>
      <c r="Q140" s="161"/>
      <c r="R140" s="161"/>
      <c r="S140" s="161"/>
      <c r="T140" s="161"/>
      <c r="U140" s="161"/>
      <c r="V140" s="161"/>
      <c r="W140" s="161"/>
      <c r="X140" s="161"/>
      <c r="Y140" s="161"/>
      <c r="Z140" s="148"/>
      <c r="AA140" s="148"/>
      <c r="AB140" s="155"/>
      <c r="AC140" s="155"/>
      <c r="AD140" s="155"/>
      <c r="AE140" s="155"/>
      <c r="AF140" s="155"/>
      <c r="AG140" s="173"/>
      <c r="AH140" s="173"/>
      <c r="AI140" s="155"/>
      <c r="AJ140" s="155"/>
      <c r="AK140" s="155"/>
    </row>
    <row r="141" s="106" customFormat="1" ht="33" customHeight="1" spans="1:37">
      <c r="A141" s="142" t="s">
        <v>45</v>
      </c>
      <c r="B141" s="143" t="s">
        <v>528</v>
      </c>
      <c r="C141" s="144"/>
      <c r="D141" s="144"/>
      <c r="E141" s="144"/>
      <c r="F141" s="144"/>
      <c r="G141" s="144"/>
      <c r="H141" s="144"/>
      <c r="I141" s="144"/>
      <c r="J141" s="163"/>
      <c r="K141" s="164">
        <f>K142</f>
        <v>0</v>
      </c>
      <c r="L141" s="164">
        <f t="shared" ref="L141:AA141" si="41">L142</f>
        <v>0</v>
      </c>
      <c r="M141" s="164">
        <f t="shared" si="41"/>
        <v>0</v>
      </c>
      <c r="N141" s="164">
        <f t="shared" si="41"/>
        <v>0</v>
      </c>
      <c r="O141" s="165">
        <f t="shared" si="41"/>
        <v>0</v>
      </c>
      <c r="P141" s="165">
        <f t="shared" si="41"/>
        <v>0</v>
      </c>
      <c r="Q141" s="165">
        <f t="shared" si="41"/>
        <v>0</v>
      </c>
      <c r="R141" s="165">
        <f t="shared" si="41"/>
        <v>0</v>
      </c>
      <c r="S141" s="165">
        <f t="shared" si="41"/>
        <v>0</v>
      </c>
      <c r="T141" s="165">
        <f t="shared" si="41"/>
        <v>0</v>
      </c>
      <c r="U141" s="165">
        <f t="shared" si="41"/>
        <v>0</v>
      </c>
      <c r="V141" s="165">
        <f t="shared" si="41"/>
        <v>0</v>
      </c>
      <c r="W141" s="165">
        <f t="shared" si="41"/>
        <v>0</v>
      </c>
      <c r="X141" s="165">
        <f t="shared" si="41"/>
        <v>0</v>
      </c>
      <c r="Y141" s="165">
        <f t="shared" si="41"/>
        <v>0</v>
      </c>
      <c r="Z141" s="164">
        <f t="shared" si="41"/>
        <v>0</v>
      </c>
      <c r="AA141" s="164">
        <f t="shared" si="41"/>
        <v>0</v>
      </c>
      <c r="AB141" s="164"/>
      <c r="AC141" s="164"/>
      <c r="AD141" s="164"/>
      <c r="AE141" s="164"/>
      <c r="AF141" s="164"/>
      <c r="AG141" s="182"/>
      <c r="AH141" s="182"/>
      <c r="AI141" s="164"/>
      <c r="AJ141" s="164"/>
      <c r="AK141" s="164"/>
    </row>
    <row r="142" s="106" customFormat="1" ht="33" customHeight="1" spans="1:37">
      <c r="A142" s="142" t="s">
        <v>47</v>
      </c>
      <c r="B142" s="143" t="s">
        <v>528</v>
      </c>
      <c r="C142" s="144"/>
      <c r="D142" s="144"/>
      <c r="E142" s="144"/>
      <c r="F142" s="144"/>
      <c r="G142" s="144"/>
      <c r="H142" s="144"/>
      <c r="I142" s="144"/>
      <c r="J142" s="163"/>
      <c r="K142" s="164">
        <f>K143+K144+K145+K146+K147+K148</f>
        <v>0</v>
      </c>
      <c r="L142" s="164">
        <f t="shared" ref="L142:AA142" si="42">L143+L144+L145+L146+L147+L148</f>
        <v>0</v>
      </c>
      <c r="M142" s="164">
        <f t="shared" si="42"/>
        <v>0</v>
      </c>
      <c r="N142" s="164">
        <f t="shared" si="42"/>
        <v>0</v>
      </c>
      <c r="O142" s="165">
        <f t="shared" si="42"/>
        <v>0</v>
      </c>
      <c r="P142" s="165">
        <f t="shared" si="42"/>
        <v>0</v>
      </c>
      <c r="Q142" s="165">
        <f t="shared" si="42"/>
        <v>0</v>
      </c>
      <c r="R142" s="165">
        <f t="shared" si="42"/>
        <v>0</v>
      </c>
      <c r="S142" s="165">
        <f t="shared" si="42"/>
        <v>0</v>
      </c>
      <c r="T142" s="165">
        <f t="shared" si="42"/>
        <v>0</v>
      </c>
      <c r="U142" s="165">
        <f t="shared" si="42"/>
        <v>0</v>
      </c>
      <c r="V142" s="165">
        <f t="shared" si="42"/>
        <v>0</v>
      </c>
      <c r="W142" s="165">
        <f t="shared" si="42"/>
        <v>0</v>
      </c>
      <c r="X142" s="165">
        <f t="shared" si="42"/>
        <v>0</v>
      </c>
      <c r="Y142" s="165">
        <f t="shared" si="42"/>
        <v>0</v>
      </c>
      <c r="Z142" s="164">
        <f t="shared" si="42"/>
        <v>0</v>
      </c>
      <c r="AA142" s="164">
        <f t="shared" si="42"/>
        <v>0</v>
      </c>
      <c r="AB142" s="164"/>
      <c r="AC142" s="164"/>
      <c r="AD142" s="164"/>
      <c r="AE142" s="164"/>
      <c r="AF142" s="164"/>
      <c r="AG142" s="182"/>
      <c r="AH142" s="182"/>
      <c r="AI142" s="164"/>
      <c r="AJ142" s="164"/>
      <c r="AK142" s="164"/>
    </row>
    <row r="143" s="103" customFormat="1" ht="33" customHeight="1" spans="1:37">
      <c r="A143" s="135" t="s">
        <v>49</v>
      </c>
      <c r="B143" s="140" t="s">
        <v>529</v>
      </c>
      <c r="C143" s="145"/>
      <c r="D143" s="141"/>
      <c r="E143" s="141"/>
      <c r="F143" s="141"/>
      <c r="G143" s="141"/>
      <c r="H143" s="141"/>
      <c r="I143" s="141"/>
      <c r="J143" s="162"/>
      <c r="K143" s="155"/>
      <c r="L143" s="155"/>
      <c r="M143" s="155"/>
      <c r="N143" s="155"/>
      <c r="O143" s="161"/>
      <c r="P143" s="161"/>
      <c r="Q143" s="161"/>
      <c r="R143" s="161"/>
      <c r="S143" s="161"/>
      <c r="T143" s="161"/>
      <c r="U143" s="161"/>
      <c r="V143" s="161"/>
      <c r="W143" s="161"/>
      <c r="X143" s="161"/>
      <c r="Y143" s="161"/>
      <c r="Z143" s="148"/>
      <c r="AA143" s="148"/>
      <c r="AB143" s="155"/>
      <c r="AC143" s="155"/>
      <c r="AD143" s="155"/>
      <c r="AE143" s="155"/>
      <c r="AF143" s="155"/>
      <c r="AG143" s="173"/>
      <c r="AH143" s="173"/>
      <c r="AI143" s="155"/>
      <c r="AJ143" s="155"/>
      <c r="AK143" s="155"/>
    </row>
    <row r="144" s="103" customFormat="1" ht="33" customHeight="1" spans="1:37">
      <c r="A144" s="135" t="s">
        <v>49</v>
      </c>
      <c r="B144" s="140" t="s">
        <v>530</v>
      </c>
      <c r="C144" s="145"/>
      <c r="D144" s="141"/>
      <c r="E144" s="141"/>
      <c r="F144" s="141"/>
      <c r="G144" s="141"/>
      <c r="H144" s="141"/>
      <c r="I144" s="141"/>
      <c r="J144" s="162"/>
      <c r="K144" s="155"/>
      <c r="L144" s="155"/>
      <c r="M144" s="155"/>
      <c r="N144" s="155"/>
      <c r="O144" s="161"/>
      <c r="P144" s="161"/>
      <c r="Q144" s="161"/>
      <c r="R144" s="161"/>
      <c r="S144" s="161"/>
      <c r="T144" s="161"/>
      <c r="U144" s="161"/>
      <c r="V144" s="161"/>
      <c r="W144" s="161"/>
      <c r="X144" s="161"/>
      <c r="Y144" s="161"/>
      <c r="Z144" s="148"/>
      <c r="AA144" s="148"/>
      <c r="AB144" s="155"/>
      <c r="AC144" s="155"/>
      <c r="AD144" s="155"/>
      <c r="AE144" s="155"/>
      <c r="AF144" s="155"/>
      <c r="AG144" s="173"/>
      <c r="AH144" s="173"/>
      <c r="AI144" s="155"/>
      <c r="AJ144" s="155"/>
      <c r="AK144" s="155"/>
    </row>
    <row r="145" s="103" customFormat="1" ht="33" customHeight="1" spans="1:37">
      <c r="A145" s="135" t="s">
        <v>49</v>
      </c>
      <c r="B145" s="140" t="s">
        <v>531</v>
      </c>
      <c r="C145" s="145"/>
      <c r="D145" s="141"/>
      <c r="E145" s="141"/>
      <c r="F145" s="141"/>
      <c r="G145" s="141"/>
      <c r="H145" s="141"/>
      <c r="I145" s="141"/>
      <c r="J145" s="162"/>
      <c r="K145" s="155"/>
      <c r="L145" s="155"/>
      <c r="M145" s="155"/>
      <c r="N145" s="155"/>
      <c r="O145" s="161"/>
      <c r="P145" s="161"/>
      <c r="Q145" s="161"/>
      <c r="R145" s="161"/>
      <c r="S145" s="161"/>
      <c r="T145" s="161"/>
      <c r="U145" s="161"/>
      <c r="V145" s="161"/>
      <c r="W145" s="161"/>
      <c r="X145" s="161"/>
      <c r="Y145" s="161"/>
      <c r="Z145" s="148"/>
      <c r="AA145" s="148"/>
      <c r="AB145" s="155"/>
      <c r="AC145" s="155"/>
      <c r="AD145" s="155"/>
      <c r="AE145" s="155"/>
      <c r="AF145" s="155"/>
      <c r="AG145" s="173"/>
      <c r="AH145" s="173"/>
      <c r="AI145" s="155"/>
      <c r="AJ145" s="155"/>
      <c r="AK145" s="155"/>
    </row>
    <row r="146" s="103" customFormat="1" ht="33" customHeight="1" spans="1:37">
      <c r="A146" s="135" t="s">
        <v>49</v>
      </c>
      <c r="B146" s="140" t="s">
        <v>532</v>
      </c>
      <c r="C146" s="145"/>
      <c r="D146" s="141"/>
      <c r="E146" s="141"/>
      <c r="F146" s="141"/>
      <c r="G146" s="141"/>
      <c r="H146" s="141"/>
      <c r="I146" s="141"/>
      <c r="J146" s="162"/>
      <c r="K146" s="155"/>
      <c r="L146" s="155"/>
      <c r="M146" s="155"/>
      <c r="N146" s="155"/>
      <c r="O146" s="161"/>
      <c r="P146" s="161"/>
      <c r="Q146" s="161"/>
      <c r="R146" s="161"/>
      <c r="S146" s="161"/>
      <c r="T146" s="161"/>
      <c r="U146" s="161"/>
      <c r="V146" s="161"/>
      <c r="W146" s="161"/>
      <c r="X146" s="161"/>
      <c r="Y146" s="161"/>
      <c r="Z146" s="148"/>
      <c r="AA146" s="148"/>
      <c r="AB146" s="155"/>
      <c r="AC146" s="155"/>
      <c r="AD146" s="155"/>
      <c r="AE146" s="155"/>
      <c r="AF146" s="155"/>
      <c r="AG146" s="173"/>
      <c r="AH146" s="173"/>
      <c r="AI146" s="155"/>
      <c r="AJ146" s="155"/>
      <c r="AK146" s="155"/>
    </row>
    <row r="147" s="103" customFormat="1" ht="33" customHeight="1" spans="1:37">
      <c r="A147" s="135" t="s">
        <v>49</v>
      </c>
      <c r="B147" s="140" t="s">
        <v>533</v>
      </c>
      <c r="C147" s="145"/>
      <c r="D147" s="141"/>
      <c r="E147" s="141"/>
      <c r="F147" s="141"/>
      <c r="G147" s="141"/>
      <c r="H147" s="141"/>
      <c r="I147" s="141"/>
      <c r="J147" s="162"/>
      <c r="K147" s="155"/>
      <c r="L147" s="155"/>
      <c r="M147" s="155"/>
      <c r="N147" s="155"/>
      <c r="O147" s="161"/>
      <c r="P147" s="161"/>
      <c r="Q147" s="161"/>
      <c r="R147" s="161"/>
      <c r="S147" s="161"/>
      <c r="T147" s="161"/>
      <c r="U147" s="161"/>
      <c r="V147" s="161"/>
      <c r="W147" s="161"/>
      <c r="X147" s="161"/>
      <c r="Y147" s="161"/>
      <c r="Z147" s="148"/>
      <c r="AA147" s="148"/>
      <c r="AB147" s="155"/>
      <c r="AC147" s="155"/>
      <c r="AD147" s="155"/>
      <c r="AE147" s="155"/>
      <c r="AF147" s="155"/>
      <c r="AG147" s="173"/>
      <c r="AH147" s="173"/>
      <c r="AI147" s="155"/>
      <c r="AJ147" s="155"/>
      <c r="AK147" s="155"/>
    </row>
    <row r="148" s="103" customFormat="1" ht="33" customHeight="1" spans="1:37">
      <c r="A148" s="135" t="s">
        <v>49</v>
      </c>
      <c r="B148" s="140" t="s">
        <v>534</v>
      </c>
      <c r="C148" s="145"/>
      <c r="D148" s="141"/>
      <c r="E148" s="141"/>
      <c r="F148" s="141"/>
      <c r="G148" s="141"/>
      <c r="H148" s="141"/>
      <c r="I148" s="141"/>
      <c r="J148" s="162"/>
      <c r="K148" s="155"/>
      <c r="L148" s="155"/>
      <c r="M148" s="155"/>
      <c r="N148" s="155"/>
      <c r="O148" s="161"/>
      <c r="P148" s="161"/>
      <c r="Q148" s="161"/>
      <c r="R148" s="161"/>
      <c r="S148" s="161"/>
      <c r="T148" s="161"/>
      <c r="U148" s="161"/>
      <c r="V148" s="161"/>
      <c r="W148" s="161"/>
      <c r="X148" s="161"/>
      <c r="Y148" s="161"/>
      <c r="Z148" s="148"/>
      <c r="AA148" s="148"/>
      <c r="AB148" s="155"/>
      <c r="AC148" s="155"/>
      <c r="AD148" s="155"/>
      <c r="AE148" s="155"/>
      <c r="AF148" s="155"/>
      <c r="AG148" s="173"/>
      <c r="AH148" s="173"/>
      <c r="AI148" s="155"/>
      <c r="AJ148" s="155"/>
      <c r="AK148" s="155"/>
    </row>
    <row r="149" s="106" customFormat="1" ht="33" customHeight="1" spans="1:37">
      <c r="A149" s="142" t="s">
        <v>45</v>
      </c>
      <c r="B149" s="143" t="s">
        <v>535</v>
      </c>
      <c r="C149" s="144"/>
      <c r="D149" s="144"/>
      <c r="E149" s="144"/>
      <c r="F149" s="144"/>
      <c r="G149" s="144"/>
      <c r="H149" s="144"/>
      <c r="I149" s="144"/>
      <c r="J149" s="163"/>
      <c r="K149" s="164">
        <f>K150+K152+K155</f>
        <v>6012</v>
      </c>
      <c r="L149" s="164">
        <f t="shared" ref="L149:AA149" si="43">L150+L152+L155</f>
        <v>3</v>
      </c>
      <c r="M149" s="164">
        <f t="shared" si="43"/>
        <v>4108</v>
      </c>
      <c r="N149" s="164">
        <f t="shared" si="43"/>
        <v>8126</v>
      </c>
      <c r="O149" s="165">
        <f t="shared" si="43"/>
        <v>3265.9</v>
      </c>
      <c r="P149" s="165">
        <f t="shared" si="43"/>
        <v>1800</v>
      </c>
      <c r="Q149" s="165">
        <f t="shared" si="43"/>
        <v>1800</v>
      </c>
      <c r="R149" s="165">
        <f t="shared" si="43"/>
        <v>0</v>
      </c>
      <c r="S149" s="165">
        <f t="shared" si="43"/>
        <v>0</v>
      </c>
      <c r="T149" s="165">
        <f t="shared" si="43"/>
        <v>0</v>
      </c>
      <c r="U149" s="165">
        <f t="shared" si="43"/>
        <v>1465.9</v>
      </c>
      <c r="V149" s="165">
        <f t="shared" si="43"/>
        <v>0</v>
      </c>
      <c r="W149" s="165">
        <f t="shared" si="43"/>
        <v>0</v>
      </c>
      <c r="X149" s="165">
        <f t="shared" si="43"/>
        <v>0</v>
      </c>
      <c r="Y149" s="165">
        <f t="shared" si="43"/>
        <v>0</v>
      </c>
      <c r="Z149" s="164">
        <f t="shared" si="43"/>
        <v>0</v>
      </c>
      <c r="AA149" s="164">
        <f t="shared" si="43"/>
        <v>0</v>
      </c>
      <c r="AB149" s="164"/>
      <c r="AC149" s="164"/>
      <c r="AD149" s="164"/>
      <c r="AE149" s="164"/>
      <c r="AF149" s="164"/>
      <c r="AG149" s="182"/>
      <c r="AH149" s="182"/>
      <c r="AI149" s="164"/>
      <c r="AJ149" s="164"/>
      <c r="AK149" s="164"/>
    </row>
    <row r="150" s="106" customFormat="1" ht="33" customHeight="1" spans="1:37">
      <c r="A150" s="142" t="s">
        <v>47</v>
      </c>
      <c r="B150" s="143" t="s">
        <v>536</v>
      </c>
      <c r="C150" s="144"/>
      <c r="D150" s="144"/>
      <c r="E150" s="144"/>
      <c r="F150" s="144"/>
      <c r="G150" s="144"/>
      <c r="H150" s="144"/>
      <c r="I150" s="144"/>
      <c r="J150" s="163"/>
      <c r="K150" s="164">
        <f>K151</f>
        <v>0</v>
      </c>
      <c r="L150" s="164">
        <f t="shared" ref="L150:AA150" si="44">L151</f>
        <v>0</v>
      </c>
      <c r="M150" s="164">
        <f t="shared" si="44"/>
        <v>0</v>
      </c>
      <c r="N150" s="164">
        <f t="shared" si="44"/>
        <v>0</v>
      </c>
      <c r="O150" s="165">
        <f t="shared" si="44"/>
        <v>0</v>
      </c>
      <c r="P150" s="165">
        <f t="shared" si="44"/>
        <v>0</v>
      </c>
      <c r="Q150" s="165">
        <f t="shared" si="44"/>
        <v>0</v>
      </c>
      <c r="R150" s="165">
        <f t="shared" si="44"/>
        <v>0</v>
      </c>
      <c r="S150" s="165">
        <f t="shared" si="44"/>
        <v>0</v>
      </c>
      <c r="T150" s="165">
        <f t="shared" si="44"/>
        <v>0</v>
      </c>
      <c r="U150" s="165">
        <f t="shared" si="44"/>
        <v>0</v>
      </c>
      <c r="V150" s="165">
        <f t="shared" si="44"/>
        <v>0</v>
      </c>
      <c r="W150" s="165">
        <f t="shared" si="44"/>
        <v>0</v>
      </c>
      <c r="X150" s="165">
        <f t="shared" si="44"/>
        <v>0</v>
      </c>
      <c r="Y150" s="165">
        <f t="shared" si="44"/>
        <v>0</v>
      </c>
      <c r="Z150" s="164">
        <f t="shared" si="44"/>
        <v>0</v>
      </c>
      <c r="AA150" s="164">
        <f t="shared" si="44"/>
        <v>0</v>
      </c>
      <c r="AB150" s="164"/>
      <c r="AC150" s="164"/>
      <c r="AD150" s="164"/>
      <c r="AE150" s="164"/>
      <c r="AF150" s="164"/>
      <c r="AG150" s="182"/>
      <c r="AH150" s="182"/>
      <c r="AI150" s="164"/>
      <c r="AJ150" s="164"/>
      <c r="AK150" s="164"/>
    </row>
    <row r="151" s="103" customFormat="1" ht="33" customHeight="1" spans="1:37">
      <c r="A151" s="135" t="s">
        <v>49</v>
      </c>
      <c r="B151" s="140" t="s">
        <v>537</v>
      </c>
      <c r="C151" s="145"/>
      <c r="D151" s="141"/>
      <c r="E151" s="141"/>
      <c r="F151" s="141"/>
      <c r="G151" s="141"/>
      <c r="H151" s="141"/>
      <c r="I151" s="141"/>
      <c r="J151" s="162"/>
      <c r="K151" s="155"/>
      <c r="L151" s="155"/>
      <c r="M151" s="155"/>
      <c r="N151" s="155"/>
      <c r="O151" s="161"/>
      <c r="P151" s="161"/>
      <c r="Q151" s="161"/>
      <c r="R151" s="161"/>
      <c r="S151" s="161"/>
      <c r="T151" s="161"/>
      <c r="U151" s="161"/>
      <c r="V151" s="161"/>
      <c r="W151" s="161"/>
      <c r="X151" s="161"/>
      <c r="Y151" s="161"/>
      <c r="Z151" s="148"/>
      <c r="AA151" s="148"/>
      <c r="AB151" s="155"/>
      <c r="AC151" s="155"/>
      <c r="AD151" s="155"/>
      <c r="AE151" s="155"/>
      <c r="AF151" s="155"/>
      <c r="AG151" s="173"/>
      <c r="AH151" s="173"/>
      <c r="AI151" s="155"/>
      <c r="AJ151" s="155"/>
      <c r="AK151" s="155"/>
    </row>
    <row r="152" s="106" customFormat="1" ht="33" customHeight="1" spans="1:37">
      <c r="A152" s="142" t="s">
        <v>47</v>
      </c>
      <c r="B152" s="143" t="s">
        <v>538</v>
      </c>
      <c r="C152" s="144"/>
      <c r="D152" s="144"/>
      <c r="E152" s="144"/>
      <c r="F152" s="144"/>
      <c r="G152" s="144"/>
      <c r="H152" s="144"/>
      <c r="I152" s="144"/>
      <c r="J152" s="163"/>
      <c r="K152" s="164">
        <f>K153</f>
        <v>6000</v>
      </c>
      <c r="L152" s="164">
        <f t="shared" ref="L152:AA152" si="45">L153</f>
        <v>1</v>
      </c>
      <c r="M152" s="164">
        <f t="shared" si="45"/>
        <v>3420</v>
      </c>
      <c r="N152" s="164">
        <f t="shared" si="45"/>
        <v>6000</v>
      </c>
      <c r="O152" s="165">
        <f t="shared" si="45"/>
        <v>1800</v>
      </c>
      <c r="P152" s="165">
        <f t="shared" si="45"/>
        <v>1800</v>
      </c>
      <c r="Q152" s="165">
        <f t="shared" si="45"/>
        <v>1800</v>
      </c>
      <c r="R152" s="165">
        <f t="shared" si="45"/>
        <v>0</v>
      </c>
      <c r="S152" s="165">
        <f t="shared" si="45"/>
        <v>0</v>
      </c>
      <c r="T152" s="165">
        <f t="shared" si="45"/>
        <v>0</v>
      </c>
      <c r="U152" s="165">
        <f t="shared" si="45"/>
        <v>0</v>
      </c>
      <c r="V152" s="165">
        <f t="shared" si="45"/>
        <v>0</v>
      </c>
      <c r="W152" s="165">
        <f t="shared" si="45"/>
        <v>0</v>
      </c>
      <c r="X152" s="165">
        <f t="shared" si="45"/>
        <v>0</v>
      </c>
      <c r="Y152" s="165">
        <f t="shared" si="45"/>
        <v>0</v>
      </c>
      <c r="Z152" s="164">
        <f t="shared" si="45"/>
        <v>0</v>
      </c>
      <c r="AA152" s="164">
        <f t="shared" si="45"/>
        <v>0</v>
      </c>
      <c r="AB152" s="164"/>
      <c r="AC152" s="164"/>
      <c r="AD152" s="164"/>
      <c r="AE152" s="164"/>
      <c r="AF152" s="164"/>
      <c r="AG152" s="182"/>
      <c r="AH152" s="182"/>
      <c r="AI152" s="164"/>
      <c r="AJ152" s="164"/>
      <c r="AK152" s="164"/>
    </row>
    <row r="153" s="103" customFormat="1" ht="33" customHeight="1" spans="1:37">
      <c r="A153" s="135" t="s">
        <v>49</v>
      </c>
      <c r="B153" s="140" t="s">
        <v>539</v>
      </c>
      <c r="C153" s="145"/>
      <c r="D153" s="141"/>
      <c r="E153" s="141"/>
      <c r="F153" s="141"/>
      <c r="G153" s="141"/>
      <c r="H153" s="141"/>
      <c r="I153" s="141"/>
      <c r="J153" s="162"/>
      <c r="K153" s="155">
        <f>SUM(K154)</f>
        <v>6000</v>
      </c>
      <c r="L153" s="155">
        <f t="shared" ref="L153:AA153" si="46">SUM(L154)</f>
        <v>1</v>
      </c>
      <c r="M153" s="155">
        <f t="shared" si="46"/>
        <v>3420</v>
      </c>
      <c r="N153" s="155">
        <f t="shared" si="46"/>
        <v>6000</v>
      </c>
      <c r="O153" s="161">
        <f t="shared" si="46"/>
        <v>1800</v>
      </c>
      <c r="P153" s="161">
        <f t="shared" si="46"/>
        <v>1800</v>
      </c>
      <c r="Q153" s="161">
        <f t="shared" si="46"/>
        <v>1800</v>
      </c>
      <c r="R153" s="161">
        <f t="shared" si="46"/>
        <v>0</v>
      </c>
      <c r="S153" s="161">
        <f t="shared" si="46"/>
        <v>0</v>
      </c>
      <c r="T153" s="161">
        <f t="shared" si="46"/>
        <v>0</v>
      </c>
      <c r="U153" s="161">
        <f t="shared" si="46"/>
        <v>0</v>
      </c>
      <c r="V153" s="161">
        <f t="shared" si="46"/>
        <v>0</v>
      </c>
      <c r="W153" s="161">
        <f t="shared" si="46"/>
        <v>0</v>
      </c>
      <c r="X153" s="161">
        <f t="shared" si="46"/>
        <v>0</v>
      </c>
      <c r="Y153" s="161">
        <f t="shared" si="46"/>
        <v>0</v>
      </c>
      <c r="Z153" s="148">
        <f t="shared" si="46"/>
        <v>0</v>
      </c>
      <c r="AA153" s="148">
        <f t="shared" si="46"/>
        <v>0</v>
      </c>
      <c r="AB153" s="155"/>
      <c r="AC153" s="155"/>
      <c r="AD153" s="155"/>
      <c r="AE153" s="155"/>
      <c r="AF153" s="155"/>
      <c r="AG153" s="173"/>
      <c r="AH153" s="173"/>
      <c r="AI153" s="155"/>
      <c r="AJ153" s="155"/>
      <c r="AK153" s="155"/>
    </row>
    <row r="154" s="103" customFormat="1" ht="156" customHeight="1" spans="1:37">
      <c r="A154" s="136">
        <f>SUBTOTAL(103,$D$10:D154)</f>
        <v>60</v>
      </c>
      <c r="B154" s="133" t="s">
        <v>540</v>
      </c>
      <c r="C154" s="136">
        <v>2025</v>
      </c>
      <c r="D154" s="134" t="s">
        <v>541</v>
      </c>
      <c r="E154" s="134" t="s">
        <v>538</v>
      </c>
      <c r="F154" s="134" t="s">
        <v>539</v>
      </c>
      <c r="G154" s="134" t="s">
        <v>53</v>
      </c>
      <c r="H154" s="134" t="s">
        <v>397</v>
      </c>
      <c r="I154" s="134" t="s">
        <v>67</v>
      </c>
      <c r="J154" s="138" t="s">
        <v>542</v>
      </c>
      <c r="K154" s="155">
        <v>6000</v>
      </c>
      <c r="L154" s="155">
        <v>1</v>
      </c>
      <c r="M154" s="155">
        <v>3420</v>
      </c>
      <c r="N154" s="155">
        <v>6000</v>
      </c>
      <c r="O154" s="161">
        <v>1800</v>
      </c>
      <c r="P154" s="155">
        <f>Q154+R154+S154+T154</f>
        <v>1800</v>
      </c>
      <c r="Q154" s="155">
        <v>1800</v>
      </c>
      <c r="R154" s="155"/>
      <c r="S154" s="155"/>
      <c r="T154" s="155"/>
      <c r="U154" s="155">
        <v>0</v>
      </c>
      <c r="V154" s="155">
        <v>0</v>
      </c>
      <c r="W154" s="155">
        <v>0</v>
      </c>
      <c r="X154" s="155">
        <v>0</v>
      </c>
      <c r="Y154" s="155"/>
      <c r="Z154" s="155"/>
      <c r="AA154" s="155"/>
      <c r="AB154" s="155" t="s">
        <v>543</v>
      </c>
      <c r="AC154" s="155" t="s">
        <v>544</v>
      </c>
      <c r="AD154" s="155" t="s">
        <v>543</v>
      </c>
      <c r="AE154" s="155" t="s">
        <v>544</v>
      </c>
      <c r="AF154" s="155" t="s">
        <v>259</v>
      </c>
      <c r="AG154" s="173" t="s">
        <v>545</v>
      </c>
      <c r="AH154" s="173" t="s">
        <v>546</v>
      </c>
      <c r="AI154" s="174">
        <v>45595</v>
      </c>
      <c r="AJ154" s="175" t="s">
        <v>62</v>
      </c>
      <c r="AK154" s="155"/>
    </row>
    <row r="155" s="106" customFormat="1" ht="33" customHeight="1" spans="1:37">
      <c r="A155" s="142" t="s">
        <v>47</v>
      </c>
      <c r="B155" s="143" t="s">
        <v>547</v>
      </c>
      <c r="C155" s="144"/>
      <c r="D155" s="144"/>
      <c r="E155" s="144"/>
      <c r="F155" s="144"/>
      <c r="G155" s="144"/>
      <c r="H155" s="144"/>
      <c r="I155" s="144"/>
      <c r="J155" s="163"/>
      <c r="K155" s="164">
        <f>K156</f>
        <v>12</v>
      </c>
      <c r="L155" s="164">
        <f t="shared" ref="L155:AA155" si="47">L156</f>
        <v>2</v>
      </c>
      <c r="M155" s="164">
        <f t="shared" si="47"/>
        <v>688</v>
      </c>
      <c r="N155" s="164">
        <f t="shared" si="47"/>
        <v>2126</v>
      </c>
      <c r="O155" s="165">
        <f t="shared" si="47"/>
        <v>1465.9</v>
      </c>
      <c r="P155" s="165">
        <f t="shared" si="47"/>
        <v>0</v>
      </c>
      <c r="Q155" s="165">
        <f t="shared" si="47"/>
        <v>0</v>
      </c>
      <c r="R155" s="165">
        <f t="shared" si="47"/>
        <v>0</v>
      </c>
      <c r="S155" s="165">
        <f t="shared" si="47"/>
        <v>0</v>
      </c>
      <c r="T155" s="165">
        <f t="shared" si="47"/>
        <v>0</v>
      </c>
      <c r="U155" s="165">
        <f t="shared" si="47"/>
        <v>1465.9</v>
      </c>
      <c r="V155" s="165">
        <f t="shared" si="47"/>
        <v>0</v>
      </c>
      <c r="W155" s="165">
        <f t="shared" si="47"/>
        <v>0</v>
      </c>
      <c r="X155" s="165">
        <f t="shared" si="47"/>
        <v>0</v>
      </c>
      <c r="Y155" s="165">
        <f t="shared" si="47"/>
        <v>0</v>
      </c>
      <c r="Z155" s="164">
        <f t="shared" si="47"/>
        <v>0</v>
      </c>
      <c r="AA155" s="164">
        <f t="shared" si="47"/>
        <v>0</v>
      </c>
      <c r="AB155" s="164"/>
      <c r="AC155" s="164"/>
      <c r="AD155" s="164"/>
      <c r="AE155" s="164"/>
      <c r="AF155" s="164"/>
      <c r="AG155" s="182"/>
      <c r="AH155" s="182"/>
      <c r="AI155" s="164"/>
      <c r="AJ155" s="164"/>
      <c r="AK155" s="164"/>
    </row>
    <row r="156" s="103" customFormat="1" ht="33" customHeight="1" spans="1:37">
      <c r="A156" s="135" t="s">
        <v>49</v>
      </c>
      <c r="B156" s="140" t="s">
        <v>548</v>
      </c>
      <c r="C156" s="145"/>
      <c r="D156" s="141"/>
      <c r="E156" s="141"/>
      <c r="F156" s="141"/>
      <c r="G156" s="141"/>
      <c r="H156" s="141"/>
      <c r="I156" s="141"/>
      <c r="J156" s="162"/>
      <c r="K156" s="155">
        <f>SUM(K157:K158)</f>
        <v>12</v>
      </c>
      <c r="L156" s="155">
        <f t="shared" ref="L156:AA156" si="48">SUM(L157:L158)</f>
        <v>2</v>
      </c>
      <c r="M156" s="155">
        <f t="shared" si="48"/>
        <v>688</v>
      </c>
      <c r="N156" s="155">
        <f t="shared" si="48"/>
        <v>2126</v>
      </c>
      <c r="O156" s="161">
        <f t="shared" si="48"/>
        <v>1465.9</v>
      </c>
      <c r="P156" s="161">
        <f t="shared" si="48"/>
        <v>0</v>
      </c>
      <c r="Q156" s="161">
        <f t="shared" si="48"/>
        <v>0</v>
      </c>
      <c r="R156" s="161">
        <f t="shared" si="48"/>
        <v>0</v>
      </c>
      <c r="S156" s="161">
        <f t="shared" si="48"/>
        <v>0</v>
      </c>
      <c r="T156" s="161">
        <f t="shared" si="48"/>
        <v>0</v>
      </c>
      <c r="U156" s="161">
        <f t="shared" si="48"/>
        <v>1465.9</v>
      </c>
      <c r="V156" s="161">
        <f t="shared" si="48"/>
        <v>0</v>
      </c>
      <c r="W156" s="161">
        <f t="shared" si="48"/>
        <v>0</v>
      </c>
      <c r="X156" s="161">
        <f t="shared" si="48"/>
        <v>0</v>
      </c>
      <c r="Y156" s="161">
        <f t="shared" si="48"/>
        <v>0</v>
      </c>
      <c r="Z156" s="148">
        <f t="shared" si="48"/>
        <v>0</v>
      </c>
      <c r="AA156" s="148">
        <f t="shared" si="48"/>
        <v>0</v>
      </c>
      <c r="AB156" s="155"/>
      <c r="AC156" s="155"/>
      <c r="AD156" s="155"/>
      <c r="AE156" s="155"/>
      <c r="AF156" s="155"/>
      <c r="AG156" s="173"/>
      <c r="AH156" s="173"/>
      <c r="AI156" s="155"/>
      <c r="AJ156" s="155"/>
      <c r="AK156" s="155"/>
    </row>
    <row r="157" s="103" customFormat="1" ht="143" customHeight="1" spans="1:37">
      <c r="A157" s="136">
        <f>SUBTOTAL(103,$D$10:D157)</f>
        <v>61</v>
      </c>
      <c r="B157" s="133" t="s">
        <v>549</v>
      </c>
      <c r="C157" s="136">
        <v>2025</v>
      </c>
      <c r="D157" s="134" t="s">
        <v>550</v>
      </c>
      <c r="E157" s="134" t="s">
        <v>547</v>
      </c>
      <c r="F157" s="134" t="s">
        <v>548</v>
      </c>
      <c r="G157" s="134" t="s">
        <v>102</v>
      </c>
      <c r="H157" s="134" t="s">
        <v>466</v>
      </c>
      <c r="I157" s="134" t="s">
        <v>76</v>
      </c>
      <c r="J157" s="138" t="s">
        <v>551</v>
      </c>
      <c r="K157" s="155">
        <v>2</v>
      </c>
      <c r="L157" s="155">
        <v>1</v>
      </c>
      <c r="M157" s="155">
        <v>665</v>
      </c>
      <c r="N157" s="155">
        <v>2042</v>
      </c>
      <c r="O157" s="161">
        <v>645.9</v>
      </c>
      <c r="P157" s="155">
        <f>Q157+R157+S157+T157</f>
        <v>0</v>
      </c>
      <c r="Q157" s="155"/>
      <c r="R157" s="155"/>
      <c r="S157" s="155"/>
      <c r="T157" s="155"/>
      <c r="U157" s="155">
        <v>645.9</v>
      </c>
      <c r="V157" s="155">
        <v>0</v>
      </c>
      <c r="W157" s="155">
        <v>0</v>
      </c>
      <c r="X157" s="155">
        <v>0</v>
      </c>
      <c r="Y157" s="155"/>
      <c r="Z157" s="155"/>
      <c r="AA157" s="155"/>
      <c r="AB157" s="155" t="s">
        <v>268</v>
      </c>
      <c r="AC157" s="155" t="s">
        <v>269</v>
      </c>
      <c r="AD157" s="155" t="s">
        <v>268</v>
      </c>
      <c r="AE157" s="155" t="s">
        <v>269</v>
      </c>
      <c r="AF157" s="155" t="s">
        <v>59</v>
      </c>
      <c r="AG157" s="173" t="s">
        <v>552</v>
      </c>
      <c r="AH157" s="173" t="s">
        <v>553</v>
      </c>
      <c r="AI157" s="174">
        <v>45595</v>
      </c>
      <c r="AJ157" s="175" t="s">
        <v>62</v>
      </c>
      <c r="AK157" s="155"/>
    </row>
    <row r="158" s="103" customFormat="1" ht="132" customHeight="1" spans="1:37">
      <c r="A158" s="136">
        <f>SUBTOTAL(103,$D$10:D158)</f>
        <v>62</v>
      </c>
      <c r="B158" s="133" t="s">
        <v>554</v>
      </c>
      <c r="C158" s="136">
        <v>2025</v>
      </c>
      <c r="D158" s="134" t="s">
        <v>555</v>
      </c>
      <c r="E158" s="134" t="s">
        <v>547</v>
      </c>
      <c r="F158" s="134" t="s">
        <v>548</v>
      </c>
      <c r="G158" s="134" t="s">
        <v>102</v>
      </c>
      <c r="H158" s="134" t="s">
        <v>556</v>
      </c>
      <c r="I158" s="134" t="s">
        <v>76</v>
      </c>
      <c r="J158" s="138" t="s">
        <v>557</v>
      </c>
      <c r="K158" s="155">
        <v>10</v>
      </c>
      <c r="L158" s="155">
        <v>1</v>
      </c>
      <c r="M158" s="155">
        <v>23</v>
      </c>
      <c r="N158" s="155">
        <v>84</v>
      </c>
      <c r="O158" s="161">
        <v>820</v>
      </c>
      <c r="P158" s="155">
        <f>Q158+R158+S158+T158</f>
        <v>0</v>
      </c>
      <c r="Q158" s="155"/>
      <c r="R158" s="155"/>
      <c r="S158" s="155"/>
      <c r="T158" s="155"/>
      <c r="U158" s="155">
        <v>820</v>
      </c>
      <c r="V158" s="155">
        <v>0</v>
      </c>
      <c r="W158" s="155">
        <v>0</v>
      </c>
      <c r="X158" s="155">
        <v>0</v>
      </c>
      <c r="Y158" s="155"/>
      <c r="Z158" s="155"/>
      <c r="AA158" s="155"/>
      <c r="AB158" s="155" t="s">
        <v>268</v>
      </c>
      <c r="AC158" s="155" t="s">
        <v>269</v>
      </c>
      <c r="AD158" s="155" t="s">
        <v>268</v>
      </c>
      <c r="AE158" s="155" t="s">
        <v>269</v>
      </c>
      <c r="AF158" s="155" t="s">
        <v>59</v>
      </c>
      <c r="AG158" s="173" t="s">
        <v>552</v>
      </c>
      <c r="AH158" s="173" t="s">
        <v>553</v>
      </c>
      <c r="AI158" s="174">
        <v>45595</v>
      </c>
      <c r="AJ158" s="175" t="s">
        <v>62</v>
      </c>
      <c r="AK158" s="155"/>
    </row>
    <row r="159" s="106" customFormat="1" ht="33" customHeight="1" spans="1:37">
      <c r="A159" s="142" t="s">
        <v>45</v>
      </c>
      <c r="B159" s="143" t="s">
        <v>558</v>
      </c>
      <c r="C159" s="144"/>
      <c r="D159" s="144"/>
      <c r="E159" s="144"/>
      <c r="F159" s="144"/>
      <c r="G159" s="144"/>
      <c r="H159" s="144"/>
      <c r="I159" s="144"/>
      <c r="J159" s="163"/>
      <c r="K159" s="164">
        <f>K160</f>
        <v>0</v>
      </c>
      <c r="L159" s="164">
        <f t="shared" ref="L159:AA159" si="49">L160</f>
        <v>0</v>
      </c>
      <c r="M159" s="164">
        <f t="shared" si="49"/>
        <v>0</v>
      </c>
      <c r="N159" s="164">
        <f t="shared" si="49"/>
        <v>0</v>
      </c>
      <c r="O159" s="165">
        <f t="shared" si="49"/>
        <v>0</v>
      </c>
      <c r="P159" s="165">
        <f t="shared" si="49"/>
        <v>0</v>
      </c>
      <c r="Q159" s="165">
        <f t="shared" si="49"/>
        <v>0</v>
      </c>
      <c r="R159" s="165">
        <f t="shared" si="49"/>
        <v>0</v>
      </c>
      <c r="S159" s="165">
        <f t="shared" si="49"/>
        <v>0</v>
      </c>
      <c r="T159" s="165">
        <f t="shared" si="49"/>
        <v>0</v>
      </c>
      <c r="U159" s="165">
        <f t="shared" si="49"/>
        <v>0</v>
      </c>
      <c r="V159" s="165">
        <f t="shared" si="49"/>
        <v>0</v>
      </c>
      <c r="W159" s="165">
        <f t="shared" si="49"/>
        <v>0</v>
      </c>
      <c r="X159" s="165">
        <f t="shared" si="49"/>
        <v>0</v>
      </c>
      <c r="Y159" s="165">
        <f t="shared" si="49"/>
        <v>0</v>
      </c>
      <c r="Z159" s="164">
        <f t="shared" si="49"/>
        <v>0</v>
      </c>
      <c r="AA159" s="164">
        <f t="shared" si="49"/>
        <v>0</v>
      </c>
      <c r="AB159" s="164"/>
      <c r="AC159" s="164"/>
      <c r="AD159" s="164"/>
      <c r="AE159" s="164"/>
      <c r="AF159" s="164"/>
      <c r="AG159" s="182"/>
      <c r="AH159" s="182"/>
      <c r="AI159" s="164"/>
      <c r="AJ159" s="164"/>
      <c r="AK159" s="164"/>
    </row>
    <row r="160" s="106" customFormat="1" ht="33" customHeight="1" spans="1:37">
      <c r="A160" s="142" t="s">
        <v>47</v>
      </c>
      <c r="B160" s="143" t="s">
        <v>558</v>
      </c>
      <c r="C160" s="144"/>
      <c r="D160" s="144"/>
      <c r="E160" s="144"/>
      <c r="F160" s="144"/>
      <c r="G160" s="144"/>
      <c r="H160" s="144"/>
      <c r="I160" s="144"/>
      <c r="J160" s="163"/>
      <c r="K160" s="164">
        <f>K161</f>
        <v>0</v>
      </c>
      <c r="L160" s="164">
        <f t="shared" ref="L160:AA160" si="50">L161</f>
        <v>0</v>
      </c>
      <c r="M160" s="164">
        <f t="shared" si="50"/>
        <v>0</v>
      </c>
      <c r="N160" s="164">
        <f t="shared" si="50"/>
        <v>0</v>
      </c>
      <c r="O160" s="165">
        <f t="shared" si="50"/>
        <v>0</v>
      </c>
      <c r="P160" s="165">
        <f t="shared" si="50"/>
        <v>0</v>
      </c>
      <c r="Q160" s="165">
        <f t="shared" si="50"/>
        <v>0</v>
      </c>
      <c r="R160" s="165">
        <f t="shared" si="50"/>
        <v>0</v>
      </c>
      <c r="S160" s="165">
        <f t="shared" si="50"/>
        <v>0</v>
      </c>
      <c r="T160" s="165">
        <f t="shared" si="50"/>
        <v>0</v>
      </c>
      <c r="U160" s="165">
        <f t="shared" si="50"/>
        <v>0</v>
      </c>
      <c r="V160" s="165">
        <f t="shared" si="50"/>
        <v>0</v>
      </c>
      <c r="W160" s="165">
        <f t="shared" si="50"/>
        <v>0</v>
      </c>
      <c r="X160" s="165">
        <f t="shared" si="50"/>
        <v>0</v>
      </c>
      <c r="Y160" s="165">
        <f t="shared" si="50"/>
        <v>0</v>
      </c>
      <c r="Z160" s="164">
        <f t="shared" si="50"/>
        <v>0</v>
      </c>
      <c r="AA160" s="164">
        <f t="shared" si="50"/>
        <v>0</v>
      </c>
      <c r="AB160" s="164"/>
      <c r="AC160" s="164"/>
      <c r="AD160" s="164"/>
      <c r="AE160" s="164"/>
      <c r="AF160" s="164"/>
      <c r="AG160" s="182"/>
      <c r="AH160" s="182"/>
      <c r="AI160" s="164"/>
      <c r="AJ160" s="164"/>
      <c r="AK160" s="164"/>
    </row>
    <row r="161" s="103" customFormat="1" ht="33" customHeight="1" spans="1:37">
      <c r="A161" s="135" t="s">
        <v>49</v>
      </c>
      <c r="B161" s="140" t="s">
        <v>558</v>
      </c>
      <c r="C161" s="145"/>
      <c r="D161" s="141"/>
      <c r="E161" s="141"/>
      <c r="F161" s="141"/>
      <c r="G161" s="141"/>
      <c r="H161" s="141"/>
      <c r="I161" s="141"/>
      <c r="J161" s="162"/>
      <c r="K161" s="155"/>
      <c r="L161" s="155"/>
      <c r="M161" s="155"/>
      <c r="N161" s="155"/>
      <c r="O161" s="161"/>
      <c r="P161" s="161"/>
      <c r="Q161" s="161"/>
      <c r="R161" s="161"/>
      <c r="S161" s="161"/>
      <c r="T161" s="161"/>
      <c r="U161" s="161"/>
      <c r="V161" s="161"/>
      <c r="W161" s="161"/>
      <c r="X161" s="161"/>
      <c r="Y161" s="161"/>
      <c r="Z161" s="148"/>
      <c r="AA161" s="148"/>
      <c r="AB161" s="155"/>
      <c r="AC161" s="155"/>
      <c r="AD161" s="155"/>
      <c r="AE161" s="155"/>
      <c r="AF161" s="155"/>
      <c r="AG161" s="173"/>
      <c r="AH161" s="173"/>
      <c r="AI161" s="155"/>
      <c r="AJ161" s="155"/>
      <c r="AK161" s="155"/>
    </row>
    <row r="162" s="106" customFormat="1" ht="33" customHeight="1" spans="1:37">
      <c r="A162" s="142" t="s">
        <v>45</v>
      </c>
      <c r="B162" s="143" t="s">
        <v>559</v>
      </c>
      <c r="C162" s="144"/>
      <c r="D162" s="144"/>
      <c r="E162" s="144"/>
      <c r="F162" s="144"/>
      <c r="G162" s="144"/>
      <c r="H162" s="144"/>
      <c r="I162" s="144"/>
      <c r="J162" s="163"/>
      <c r="K162" s="164">
        <f>K163</f>
        <v>7880</v>
      </c>
      <c r="L162" s="164">
        <f t="shared" ref="L162:AA162" si="51">L163</f>
        <v>1</v>
      </c>
      <c r="M162" s="164">
        <f t="shared" si="51"/>
        <v>7880</v>
      </c>
      <c r="N162" s="164">
        <f t="shared" si="51"/>
        <v>32131</v>
      </c>
      <c r="O162" s="165">
        <f t="shared" si="51"/>
        <v>47.28</v>
      </c>
      <c r="P162" s="165">
        <f t="shared" si="51"/>
        <v>47.28</v>
      </c>
      <c r="Q162" s="165">
        <f t="shared" si="51"/>
        <v>0</v>
      </c>
      <c r="R162" s="165">
        <f t="shared" si="51"/>
        <v>0</v>
      </c>
      <c r="S162" s="165">
        <f t="shared" si="51"/>
        <v>47.28</v>
      </c>
      <c r="T162" s="165">
        <f t="shared" si="51"/>
        <v>0</v>
      </c>
      <c r="U162" s="165">
        <f t="shared" si="51"/>
        <v>0</v>
      </c>
      <c r="V162" s="165">
        <f t="shared" si="51"/>
        <v>0</v>
      </c>
      <c r="W162" s="165">
        <f t="shared" si="51"/>
        <v>0</v>
      </c>
      <c r="X162" s="165">
        <f t="shared" si="51"/>
        <v>0</v>
      </c>
      <c r="Y162" s="165">
        <f t="shared" si="51"/>
        <v>0</v>
      </c>
      <c r="Z162" s="164">
        <f t="shared" si="51"/>
        <v>0</v>
      </c>
      <c r="AA162" s="164">
        <f t="shared" si="51"/>
        <v>0</v>
      </c>
      <c r="AB162" s="164"/>
      <c r="AC162" s="164"/>
      <c r="AD162" s="164"/>
      <c r="AE162" s="164"/>
      <c r="AF162" s="164"/>
      <c r="AG162" s="182"/>
      <c r="AH162" s="182"/>
      <c r="AI162" s="164"/>
      <c r="AJ162" s="164"/>
      <c r="AK162" s="164"/>
    </row>
    <row r="163" s="106" customFormat="1" ht="33" customHeight="1" spans="1:37">
      <c r="A163" s="142" t="s">
        <v>47</v>
      </c>
      <c r="B163" s="143" t="s">
        <v>559</v>
      </c>
      <c r="C163" s="144"/>
      <c r="D163" s="144"/>
      <c r="E163" s="144"/>
      <c r="F163" s="144"/>
      <c r="G163" s="144"/>
      <c r="H163" s="144"/>
      <c r="I163" s="144"/>
      <c r="J163" s="163"/>
      <c r="K163" s="164">
        <f>K164+K165</f>
        <v>7880</v>
      </c>
      <c r="L163" s="164">
        <f t="shared" ref="L163:AA163" si="52">L164+L165</f>
        <v>1</v>
      </c>
      <c r="M163" s="164">
        <f t="shared" si="52"/>
        <v>7880</v>
      </c>
      <c r="N163" s="164">
        <f t="shared" si="52"/>
        <v>32131</v>
      </c>
      <c r="O163" s="165">
        <f t="shared" si="52"/>
        <v>47.28</v>
      </c>
      <c r="P163" s="165">
        <f t="shared" si="52"/>
        <v>47.28</v>
      </c>
      <c r="Q163" s="165">
        <f t="shared" si="52"/>
        <v>0</v>
      </c>
      <c r="R163" s="165">
        <f t="shared" si="52"/>
        <v>0</v>
      </c>
      <c r="S163" s="165">
        <f t="shared" si="52"/>
        <v>47.28</v>
      </c>
      <c r="T163" s="165">
        <f t="shared" si="52"/>
        <v>0</v>
      </c>
      <c r="U163" s="165">
        <f t="shared" si="52"/>
        <v>0</v>
      </c>
      <c r="V163" s="165">
        <f t="shared" si="52"/>
        <v>0</v>
      </c>
      <c r="W163" s="165">
        <f t="shared" si="52"/>
        <v>0</v>
      </c>
      <c r="X163" s="165">
        <f t="shared" si="52"/>
        <v>0</v>
      </c>
      <c r="Y163" s="165">
        <f t="shared" si="52"/>
        <v>0</v>
      </c>
      <c r="Z163" s="164">
        <f t="shared" si="52"/>
        <v>0</v>
      </c>
      <c r="AA163" s="164">
        <f t="shared" si="52"/>
        <v>0</v>
      </c>
      <c r="AB163" s="164"/>
      <c r="AC163" s="164"/>
      <c r="AD163" s="164"/>
      <c r="AE163" s="164"/>
      <c r="AF163" s="164"/>
      <c r="AG163" s="182"/>
      <c r="AH163" s="182"/>
      <c r="AI163" s="164"/>
      <c r="AJ163" s="164"/>
      <c r="AK163" s="164"/>
    </row>
    <row r="164" s="103" customFormat="1" ht="33" customHeight="1" spans="1:37">
      <c r="A164" s="135" t="s">
        <v>49</v>
      </c>
      <c r="B164" s="140" t="s">
        <v>560</v>
      </c>
      <c r="C164" s="145"/>
      <c r="D164" s="141"/>
      <c r="E164" s="141"/>
      <c r="F164" s="141"/>
      <c r="G164" s="141"/>
      <c r="H164" s="141"/>
      <c r="I164" s="141"/>
      <c r="J164" s="162"/>
      <c r="K164" s="155"/>
      <c r="L164" s="155"/>
      <c r="M164" s="155"/>
      <c r="N164" s="155"/>
      <c r="O164" s="161"/>
      <c r="P164" s="161"/>
      <c r="Q164" s="161"/>
      <c r="R164" s="161"/>
      <c r="S164" s="161"/>
      <c r="T164" s="161"/>
      <c r="U164" s="161"/>
      <c r="V164" s="161"/>
      <c r="W164" s="161"/>
      <c r="X164" s="161"/>
      <c r="Y164" s="161"/>
      <c r="Z164" s="148"/>
      <c r="AA164" s="148"/>
      <c r="AB164" s="155"/>
      <c r="AC164" s="155"/>
      <c r="AD164" s="155"/>
      <c r="AE164" s="155"/>
      <c r="AF164" s="155"/>
      <c r="AG164" s="173"/>
      <c r="AH164" s="173"/>
      <c r="AI164" s="155"/>
      <c r="AJ164" s="155"/>
      <c r="AK164" s="155"/>
    </row>
    <row r="165" s="103" customFormat="1" ht="33" customHeight="1" spans="1:37">
      <c r="A165" s="135" t="s">
        <v>49</v>
      </c>
      <c r="B165" s="140" t="s">
        <v>561</v>
      </c>
      <c r="C165" s="145"/>
      <c r="D165" s="141"/>
      <c r="E165" s="141"/>
      <c r="F165" s="141"/>
      <c r="G165" s="141"/>
      <c r="H165" s="141"/>
      <c r="I165" s="141"/>
      <c r="J165" s="162"/>
      <c r="K165" s="155">
        <f>SUM(K166)</f>
        <v>7880</v>
      </c>
      <c r="L165" s="155">
        <f t="shared" ref="L165:AA165" si="53">SUM(L166)</f>
        <v>1</v>
      </c>
      <c r="M165" s="155">
        <f t="shared" si="53"/>
        <v>7880</v>
      </c>
      <c r="N165" s="155">
        <f t="shared" si="53"/>
        <v>32131</v>
      </c>
      <c r="O165" s="161">
        <f t="shared" si="53"/>
        <v>47.28</v>
      </c>
      <c r="P165" s="161">
        <f t="shared" si="53"/>
        <v>47.28</v>
      </c>
      <c r="Q165" s="161">
        <f t="shared" si="53"/>
        <v>0</v>
      </c>
      <c r="R165" s="161">
        <f t="shared" si="53"/>
        <v>0</v>
      </c>
      <c r="S165" s="161">
        <f t="shared" si="53"/>
        <v>47.28</v>
      </c>
      <c r="T165" s="161">
        <f t="shared" si="53"/>
        <v>0</v>
      </c>
      <c r="U165" s="161">
        <f t="shared" si="53"/>
        <v>0</v>
      </c>
      <c r="V165" s="161">
        <f t="shared" si="53"/>
        <v>0</v>
      </c>
      <c r="W165" s="161">
        <f t="shared" si="53"/>
        <v>0</v>
      </c>
      <c r="X165" s="161">
        <f t="shared" si="53"/>
        <v>0</v>
      </c>
      <c r="Y165" s="161">
        <f t="shared" si="53"/>
        <v>0</v>
      </c>
      <c r="Z165" s="148">
        <f t="shared" si="53"/>
        <v>0</v>
      </c>
      <c r="AA165" s="148">
        <f t="shared" si="53"/>
        <v>0</v>
      </c>
      <c r="AB165" s="155"/>
      <c r="AC165" s="155"/>
      <c r="AD165" s="155"/>
      <c r="AE165" s="155"/>
      <c r="AF165" s="155"/>
      <c r="AG165" s="173"/>
      <c r="AH165" s="173"/>
      <c r="AI165" s="155"/>
      <c r="AJ165" s="155"/>
      <c r="AK165" s="155"/>
    </row>
    <row r="166" s="103" customFormat="1" ht="186" customHeight="1" spans="1:37">
      <c r="A166" s="136">
        <f>SUBTOTAL(103,$D$10:D166)</f>
        <v>63</v>
      </c>
      <c r="B166" s="133" t="s">
        <v>562</v>
      </c>
      <c r="C166" s="136">
        <v>2025</v>
      </c>
      <c r="D166" s="134" t="s">
        <v>563</v>
      </c>
      <c r="E166" s="134" t="s">
        <v>559</v>
      </c>
      <c r="F166" s="134" t="s">
        <v>561</v>
      </c>
      <c r="G166" s="134" t="s">
        <v>53</v>
      </c>
      <c r="H166" s="134" t="s">
        <v>397</v>
      </c>
      <c r="I166" s="134" t="s">
        <v>564</v>
      </c>
      <c r="J166" s="138" t="s">
        <v>565</v>
      </c>
      <c r="K166" s="155">
        <v>7880</v>
      </c>
      <c r="L166" s="155">
        <v>1</v>
      </c>
      <c r="M166" s="155">
        <v>7880</v>
      </c>
      <c r="N166" s="155">
        <v>32131</v>
      </c>
      <c r="O166" s="161">
        <v>47.28</v>
      </c>
      <c r="P166" s="155">
        <f>Q166+R166+S166+T166</f>
        <v>47.28</v>
      </c>
      <c r="Q166" s="155"/>
      <c r="R166" s="155"/>
      <c r="S166" s="155">
        <v>47.28</v>
      </c>
      <c r="T166" s="155"/>
      <c r="U166" s="155">
        <v>0</v>
      </c>
      <c r="V166" s="155">
        <v>0</v>
      </c>
      <c r="W166" s="155">
        <v>0</v>
      </c>
      <c r="X166" s="155">
        <v>0</v>
      </c>
      <c r="Y166" s="155"/>
      <c r="Z166" s="155"/>
      <c r="AA166" s="155"/>
      <c r="AB166" s="155" t="s">
        <v>257</v>
      </c>
      <c r="AC166" s="155" t="s">
        <v>258</v>
      </c>
      <c r="AD166" s="155" t="s">
        <v>257</v>
      </c>
      <c r="AE166" s="155" t="s">
        <v>258</v>
      </c>
      <c r="AF166" s="155" t="s">
        <v>259</v>
      </c>
      <c r="AG166" s="173" t="s">
        <v>566</v>
      </c>
      <c r="AH166" s="173" t="s">
        <v>567</v>
      </c>
      <c r="AI166" s="174">
        <v>45595</v>
      </c>
      <c r="AJ166" s="175" t="s">
        <v>62</v>
      </c>
      <c r="AK166" s="155"/>
    </row>
    <row r="167" s="106" customFormat="1" ht="33" customHeight="1" spans="1:37">
      <c r="A167" s="142" t="s">
        <v>45</v>
      </c>
      <c r="B167" s="143" t="s">
        <v>568</v>
      </c>
      <c r="C167" s="144"/>
      <c r="D167" s="144"/>
      <c r="E167" s="144"/>
      <c r="F167" s="144"/>
      <c r="G167" s="144"/>
      <c r="H167" s="144"/>
      <c r="I167" s="144"/>
      <c r="J167" s="163"/>
      <c r="K167" s="164"/>
      <c r="L167" s="164"/>
      <c r="M167" s="164"/>
      <c r="N167" s="164"/>
      <c r="O167" s="165"/>
      <c r="P167" s="165"/>
      <c r="Q167" s="165"/>
      <c r="R167" s="165"/>
      <c r="S167" s="165"/>
      <c r="T167" s="165"/>
      <c r="U167" s="165"/>
      <c r="V167" s="165"/>
      <c r="W167" s="165"/>
      <c r="X167" s="165"/>
      <c r="Y167" s="165"/>
      <c r="Z167" s="164"/>
      <c r="AA167" s="164"/>
      <c r="AB167" s="164"/>
      <c r="AC167" s="164"/>
      <c r="AD167" s="164"/>
      <c r="AE167" s="164"/>
      <c r="AF167" s="164"/>
      <c r="AG167" s="182"/>
      <c r="AH167" s="182"/>
      <c r="AI167" s="164"/>
      <c r="AJ167" s="164"/>
      <c r="AK167" s="164"/>
    </row>
  </sheetData>
  <autoFilter ref="A6:AK167">
    <extLst/>
  </autoFilter>
  <mergeCells count="138">
    <mergeCell ref="A1:D1"/>
    <mergeCell ref="A2:AK2"/>
    <mergeCell ref="M3:N3"/>
    <mergeCell ref="P3:AA3"/>
    <mergeCell ref="AB3:AF3"/>
    <mergeCell ref="Q4:T4"/>
    <mergeCell ref="A6:J6"/>
    <mergeCell ref="B7:J7"/>
    <mergeCell ref="B8:J8"/>
    <mergeCell ref="B9:J9"/>
    <mergeCell ref="B11:J11"/>
    <mergeCell ref="B13:J13"/>
    <mergeCell ref="B14:J14"/>
    <mergeCell ref="B15:J15"/>
    <mergeCell ref="B17:J17"/>
    <mergeCell ref="B19:J19"/>
    <mergeCell ref="B20:J20"/>
    <mergeCell ref="B32:J32"/>
    <mergeCell ref="B36:J36"/>
    <mergeCell ref="B37:J37"/>
    <mergeCell ref="B39:J39"/>
    <mergeCell ref="B44:J44"/>
    <mergeCell ref="B45:J45"/>
    <mergeCell ref="B46:J46"/>
    <mergeCell ref="B47:J47"/>
    <mergeCell ref="B49:J49"/>
    <mergeCell ref="B50:J50"/>
    <mergeCell ref="B52:J52"/>
    <mergeCell ref="B53:J53"/>
    <mergeCell ref="B64:J64"/>
    <mergeCell ref="B65:J65"/>
    <mergeCell ref="B75:J75"/>
    <mergeCell ref="B76:J76"/>
    <mergeCell ref="B77:J77"/>
    <mergeCell ref="B78:J78"/>
    <mergeCell ref="B79:J79"/>
    <mergeCell ref="B80:J80"/>
    <mergeCell ref="B81:J81"/>
    <mergeCell ref="B83:J83"/>
    <mergeCell ref="B84:J84"/>
    <mergeCell ref="B85:J85"/>
    <mergeCell ref="B86:J86"/>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5:J105"/>
    <mergeCell ref="B106:J106"/>
    <mergeCell ref="B107:J107"/>
    <mergeCell ref="B108:J108"/>
    <mergeCell ref="B113:J113"/>
    <mergeCell ref="B114:J114"/>
    <mergeCell ref="B115:J115"/>
    <mergeCell ref="B116:J116"/>
    <mergeCell ref="B117:J117"/>
    <mergeCell ref="B118:J118"/>
    <mergeCell ref="B119:J119"/>
    <mergeCell ref="B122:J122"/>
    <mergeCell ref="B123:J123"/>
    <mergeCell ref="B124:J124"/>
    <mergeCell ref="B126:J126"/>
    <mergeCell ref="B127:J127"/>
    <mergeCell ref="B130:J130"/>
    <mergeCell ref="B131:J131"/>
    <mergeCell ref="B132:J132"/>
    <mergeCell ref="B133:J133"/>
    <mergeCell ref="B134:J134"/>
    <mergeCell ref="B135:J135"/>
    <mergeCell ref="B140:J140"/>
    <mergeCell ref="B141:J141"/>
    <mergeCell ref="B142:J142"/>
    <mergeCell ref="B143:J143"/>
    <mergeCell ref="B144:J144"/>
    <mergeCell ref="B145:J145"/>
    <mergeCell ref="B146:J146"/>
    <mergeCell ref="B147:J147"/>
    <mergeCell ref="B148:J148"/>
    <mergeCell ref="B149:J149"/>
    <mergeCell ref="B150:J150"/>
    <mergeCell ref="B151:J151"/>
    <mergeCell ref="B152:J152"/>
    <mergeCell ref="B153:J153"/>
    <mergeCell ref="B155:J155"/>
    <mergeCell ref="B156:J156"/>
    <mergeCell ref="B159:J159"/>
    <mergeCell ref="B160:J160"/>
    <mergeCell ref="B161:J161"/>
    <mergeCell ref="B162:J162"/>
    <mergeCell ref="B163:J163"/>
    <mergeCell ref="B164:J164"/>
    <mergeCell ref="B165:J165"/>
    <mergeCell ref="B167:J167"/>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4:P5"/>
    <mergeCell ref="U4:U5"/>
    <mergeCell ref="V4:V5"/>
    <mergeCell ref="W4:W5"/>
    <mergeCell ref="X4:X5"/>
    <mergeCell ref="Y4:Y5"/>
    <mergeCell ref="Z4:Z5"/>
    <mergeCell ref="AA4:AA5"/>
    <mergeCell ref="AB4:AB5"/>
    <mergeCell ref="AC4:AC5"/>
    <mergeCell ref="AD4:AD5"/>
    <mergeCell ref="AE4:AE5"/>
    <mergeCell ref="AF4:AF5"/>
    <mergeCell ref="AG3:AG5"/>
    <mergeCell ref="AH3:AH5"/>
    <mergeCell ref="AI3:AI5"/>
    <mergeCell ref="AJ3:AJ5"/>
    <mergeCell ref="AK3:AK5"/>
  </mergeCells>
  <printOptions horizontalCentered="1"/>
  <pageMargins left="0.0784722222222222" right="0.0784722222222222" top="0.314583333333333" bottom="0.275" header="0.236111111111111" footer="0.196527777777778"/>
  <pageSetup paperSize="8" scale="2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view="pageBreakPreview" zoomScale="85" zoomScaleNormal="115" workbookViewId="0">
      <selection activeCell="R10" sqref="R10"/>
    </sheetView>
  </sheetViews>
  <sheetFormatPr defaultColWidth="8.62162162162162" defaultRowHeight="14.1" outlineLevelCol="6"/>
  <cols>
    <col min="1" max="1" width="8.62162162162162" style="73"/>
    <col min="2" max="2" width="39.7837837837838" style="74" customWidth="1"/>
    <col min="3" max="3" width="9.9009009009009" style="75" customWidth="1"/>
    <col min="4" max="4" width="13.0810810810811" style="75" customWidth="1"/>
    <col min="5" max="5" width="12.990990990991" style="75" customWidth="1"/>
    <col min="6" max="6" width="11.9009009009009" style="75" customWidth="1"/>
    <col min="7" max="7" width="12.5405405405405" style="73" customWidth="1"/>
    <col min="8" max="16384" width="8.62162162162162" style="73"/>
  </cols>
  <sheetData>
    <row r="1" ht="24" customHeight="1" spans="1:7">
      <c r="A1" s="76" t="s">
        <v>569</v>
      </c>
      <c r="B1" s="77"/>
      <c r="C1" s="76"/>
      <c r="D1" s="76"/>
      <c r="E1" s="76"/>
      <c r="F1" s="76"/>
      <c r="G1" s="76"/>
    </row>
    <row r="2" ht="19" customHeight="1" spans="1:7">
      <c r="A2" s="78" t="s">
        <v>3</v>
      </c>
      <c r="B2" s="78" t="s">
        <v>570</v>
      </c>
      <c r="C2" s="78" t="s">
        <v>14</v>
      </c>
      <c r="D2" s="79" t="s">
        <v>571</v>
      </c>
      <c r="E2" s="80"/>
      <c r="F2" s="81" t="s">
        <v>572</v>
      </c>
      <c r="G2" s="82"/>
    </row>
    <row r="3" ht="30.95" customHeight="1" spans="1:7">
      <c r="A3" s="78"/>
      <c r="B3" s="78"/>
      <c r="C3" s="83"/>
      <c r="D3" s="78" t="s">
        <v>573</v>
      </c>
      <c r="E3" s="84" t="s">
        <v>574</v>
      </c>
      <c r="F3" s="81" t="s">
        <v>575</v>
      </c>
      <c r="G3" s="82" t="s">
        <v>576</v>
      </c>
    </row>
    <row r="4" ht="25" customHeight="1" spans="1:7">
      <c r="A4" s="85" t="s">
        <v>44</v>
      </c>
      <c r="B4" s="86"/>
      <c r="C4" s="87">
        <v>63</v>
      </c>
      <c r="D4" s="88"/>
      <c r="E4" s="88"/>
      <c r="F4" s="88">
        <v>70592.645</v>
      </c>
      <c r="G4" s="89">
        <f>F4/$F$4</f>
        <v>1</v>
      </c>
    </row>
    <row r="5" ht="19" customHeight="1" spans="1:7">
      <c r="A5" s="90" t="s">
        <v>45</v>
      </c>
      <c r="B5" s="91" t="s">
        <v>46</v>
      </c>
      <c r="C5" s="92">
        <v>45</v>
      </c>
      <c r="D5" s="92">
        <v>0</v>
      </c>
      <c r="E5" s="92">
        <v>0</v>
      </c>
      <c r="F5" s="92">
        <v>44497.465</v>
      </c>
      <c r="G5" s="93">
        <f>F5/$F$4</f>
        <v>0.63034137621561</v>
      </c>
    </row>
    <row r="6" ht="19" customHeight="1" spans="1:7">
      <c r="A6" s="90" t="s">
        <v>47</v>
      </c>
      <c r="B6" s="91" t="s">
        <v>48</v>
      </c>
      <c r="C6" s="92">
        <v>4</v>
      </c>
      <c r="D6" s="92">
        <v>0</v>
      </c>
      <c r="E6" s="92">
        <v>19018</v>
      </c>
      <c r="F6" s="92">
        <v>12157.86</v>
      </c>
      <c r="G6" s="93">
        <f>F6/$F$4</f>
        <v>0.172225590923814</v>
      </c>
    </row>
    <row r="7" ht="19" customHeight="1" spans="1:7">
      <c r="A7" s="90" t="s">
        <v>49</v>
      </c>
      <c r="B7" s="91" t="s">
        <v>50</v>
      </c>
      <c r="C7" s="92">
        <v>1</v>
      </c>
      <c r="D7" s="92" t="s">
        <v>577</v>
      </c>
      <c r="E7" s="92">
        <v>6</v>
      </c>
      <c r="F7" s="92">
        <v>2000</v>
      </c>
      <c r="G7" s="93">
        <f>F7/$F$4</f>
        <v>0.0283315634369558</v>
      </c>
    </row>
    <row r="8" ht="19" customHeight="1" spans="1:7">
      <c r="A8" s="90" t="s">
        <v>49</v>
      </c>
      <c r="B8" s="91" t="s">
        <v>63</v>
      </c>
      <c r="C8" s="92">
        <v>1</v>
      </c>
      <c r="D8" s="92" t="s">
        <v>577</v>
      </c>
      <c r="E8" s="92">
        <v>5</v>
      </c>
      <c r="F8" s="92">
        <v>6500</v>
      </c>
      <c r="G8" s="93">
        <f>F8/$F$4</f>
        <v>0.0920775811701063</v>
      </c>
    </row>
    <row r="9" ht="19" customHeight="1" spans="1:7">
      <c r="A9" s="90" t="s">
        <v>49</v>
      </c>
      <c r="B9" s="91" t="s">
        <v>71</v>
      </c>
      <c r="C9" s="92">
        <v>0</v>
      </c>
      <c r="D9" s="92">
        <v>0</v>
      </c>
      <c r="E9" s="92">
        <v>0</v>
      </c>
      <c r="F9" s="92">
        <v>0</v>
      </c>
      <c r="G9" s="94">
        <f>F9/$F$4</f>
        <v>0</v>
      </c>
    </row>
    <row r="10" ht="19" customHeight="1" spans="1:7">
      <c r="A10" s="90" t="s">
        <v>49</v>
      </c>
      <c r="B10" s="91" t="s">
        <v>72</v>
      </c>
      <c r="C10" s="92">
        <v>0</v>
      </c>
      <c r="D10" s="92">
        <v>0</v>
      </c>
      <c r="E10" s="92">
        <v>0</v>
      </c>
      <c r="F10" s="92">
        <v>0</v>
      </c>
      <c r="G10" s="94">
        <f>F10/$F$4</f>
        <v>0</v>
      </c>
    </row>
    <row r="11" ht="19" customHeight="1" spans="1:7">
      <c r="A11" s="90" t="s">
        <v>49</v>
      </c>
      <c r="B11" s="91" t="s">
        <v>73</v>
      </c>
      <c r="C11" s="92">
        <v>1</v>
      </c>
      <c r="D11" s="92" t="s">
        <v>578</v>
      </c>
      <c r="E11" s="92">
        <v>5000</v>
      </c>
      <c r="F11" s="92">
        <v>500</v>
      </c>
      <c r="G11" s="93">
        <f>F11/$F$4</f>
        <v>0.00708289085923895</v>
      </c>
    </row>
    <row r="12" ht="19" customHeight="1" spans="1:7">
      <c r="A12" s="90" t="s">
        <v>49</v>
      </c>
      <c r="B12" s="91" t="s">
        <v>80</v>
      </c>
      <c r="C12" s="92">
        <v>1</v>
      </c>
      <c r="D12" s="92" t="s">
        <v>25</v>
      </c>
      <c r="E12" s="92">
        <v>14007</v>
      </c>
      <c r="F12" s="92">
        <v>3157.86</v>
      </c>
      <c r="G12" s="93">
        <f>F12/$F$4</f>
        <v>0.0447335554575126</v>
      </c>
    </row>
    <row r="13" ht="19" customHeight="1" spans="1:7">
      <c r="A13" s="90" t="s">
        <v>47</v>
      </c>
      <c r="B13" s="91" t="s">
        <v>89</v>
      </c>
      <c r="C13" s="92">
        <v>19</v>
      </c>
      <c r="D13" s="92">
        <v>0</v>
      </c>
      <c r="E13" s="92">
        <v>111488</v>
      </c>
      <c r="F13" s="92">
        <v>23088.825</v>
      </c>
      <c r="G13" s="93">
        <f>F13/$F$4</f>
        <v>0.327071255086135</v>
      </c>
    </row>
    <row r="14" ht="19" customHeight="1" spans="1:7">
      <c r="A14" s="90" t="s">
        <v>49</v>
      </c>
      <c r="B14" s="91" t="s">
        <v>90</v>
      </c>
      <c r="C14" s="92">
        <v>11</v>
      </c>
      <c r="D14" s="92" t="s">
        <v>579</v>
      </c>
      <c r="E14" s="92">
        <v>38186</v>
      </c>
      <c r="F14" s="92">
        <v>13060.405</v>
      </c>
      <c r="G14" s="93">
        <f>F14/$F$4</f>
        <v>0.185010846384917</v>
      </c>
    </row>
    <row r="15" ht="19" customHeight="1" spans="1:7">
      <c r="A15" s="90" t="s">
        <v>49</v>
      </c>
      <c r="B15" s="91" t="s">
        <v>173</v>
      </c>
      <c r="C15" s="92">
        <v>3</v>
      </c>
      <c r="D15" s="92" t="s">
        <v>580</v>
      </c>
      <c r="E15" s="92">
        <v>28816</v>
      </c>
      <c r="F15" s="92">
        <v>7640</v>
      </c>
      <c r="G15" s="93">
        <f>F15/$F$4</f>
        <v>0.108226572329171</v>
      </c>
    </row>
    <row r="16" ht="19" customHeight="1" spans="1:7">
      <c r="A16" s="90" t="s">
        <v>49</v>
      </c>
      <c r="B16" s="91" t="s">
        <v>195</v>
      </c>
      <c r="C16" s="92">
        <v>0</v>
      </c>
      <c r="D16" s="92">
        <v>0</v>
      </c>
      <c r="E16" s="92">
        <v>0</v>
      </c>
      <c r="F16" s="92">
        <v>0</v>
      </c>
      <c r="G16" s="94">
        <f>F16/$F$4</f>
        <v>0</v>
      </c>
    </row>
    <row r="17" ht="19" customHeight="1" spans="1:7">
      <c r="A17" s="90" t="s">
        <v>49</v>
      </c>
      <c r="B17" s="91" t="s">
        <v>196</v>
      </c>
      <c r="C17" s="92">
        <v>1</v>
      </c>
      <c r="D17" s="92" t="s">
        <v>578</v>
      </c>
      <c r="E17" s="92">
        <v>44482</v>
      </c>
      <c r="F17" s="92">
        <v>908.42</v>
      </c>
      <c r="G17" s="93">
        <f>F17/$F$4</f>
        <v>0.0128684794286997</v>
      </c>
    </row>
    <row r="18" ht="19" customHeight="1" spans="1:7">
      <c r="A18" s="90" t="s">
        <v>49</v>
      </c>
      <c r="B18" s="91" t="s">
        <v>206</v>
      </c>
      <c r="C18" s="92">
        <v>4</v>
      </c>
      <c r="D18" s="92" t="s">
        <v>581</v>
      </c>
      <c r="E18" s="92">
        <v>4</v>
      </c>
      <c r="F18" s="92">
        <v>1480</v>
      </c>
      <c r="G18" s="93">
        <f>F18/$F$4</f>
        <v>0.0209653569433473</v>
      </c>
    </row>
    <row r="19" ht="19" customHeight="1" spans="1:7">
      <c r="A19" s="90" t="s">
        <v>49</v>
      </c>
      <c r="B19" s="91" t="s">
        <v>240</v>
      </c>
      <c r="C19" s="92">
        <v>0</v>
      </c>
      <c r="D19" s="92">
        <v>0</v>
      </c>
      <c r="E19" s="92">
        <v>0</v>
      </c>
      <c r="F19" s="92">
        <v>0</v>
      </c>
      <c r="G19" s="94">
        <f>F19/$F$4</f>
        <v>0</v>
      </c>
    </row>
    <row r="20" ht="19" customHeight="1" spans="1:7">
      <c r="A20" s="90" t="s">
        <v>47</v>
      </c>
      <c r="B20" s="91" t="s">
        <v>241</v>
      </c>
      <c r="C20" s="92">
        <v>2</v>
      </c>
      <c r="D20" s="92">
        <v>0</v>
      </c>
      <c r="E20" s="92">
        <v>3</v>
      </c>
      <c r="F20" s="92">
        <v>770</v>
      </c>
      <c r="G20" s="93">
        <f>F20/$F$4</f>
        <v>0.010907651923228</v>
      </c>
    </row>
    <row r="21" ht="19" customHeight="1" spans="1:7">
      <c r="A21" s="90" t="s">
        <v>49</v>
      </c>
      <c r="B21" s="91" t="s">
        <v>242</v>
      </c>
      <c r="C21" s="92">
        <v>0</v>
      </c>
      <c r="D21" s="92">
        <v>0</v>
      </c>
      <c r="E21" s="92">
        <v>0</v>
      </c>
      <c r="F21" s="92">
        <v>0</v>
      </c>
      <c r="G21" s="93">
        <f>F21/$F$4</f>
        <v>0</v>
      </c>
    </row>
    <row r="22" ht="19" customHeight="1" spans="1:7">
      <c r="A22" s="90" t="s">
        <v>49</v>
      </c>
      <c r="B22" s="91" t="s">
        <v>243</v>
      </c>
      <c r="C22" s="92">
        <v>1</v>
      </c>
      <c r="D22" s="92" t="s">
        <v>582</v>
      </c>
      <c r="E22" s="92">
        <v>2</v>
      </c>
      <c r="F22" s="92">
        <v>380</v>
      </c>
      <c r="G22" s="93">
        <f>F22/$F$4</f>
        <v>0.0053829970530216</v>
      </c>
    </row>
    <row r="23" ht="19" customHeight="1" spans="1:7">
      <c r="A23" s="90" t="s">
        <v>49</v>
      </c>
      <c r="B23" s="91" t="s">
        <v>251</v>
      </c>
      <c r="C23" s="92">
        <v>0</v>
      </c>
      <c r="D23" s="92">
        <v>0</v>
      </c>
      <c r="E23" s="92">
        <v>0</v>
      </c>
      <c r="F23" s="92">
        <v>0</v>
      </c>
      <c r="G23" s="93">
        <f>F23/$F$4</f>
        <v>0</v>
      </c>
    </row>
    <row r="24" ht="19" customHeight="1" spans="1:7">
      <c r="A24" s="90" t="s">
        <v>49</v>
      </c>
      <c r="B24" s="91" t="s">
        <v>252</v>
      </c>
      <c r="C24" s="92">
        <v>1</v>
      </c>
      <c r="D24" s="92" t="s">
        <v>581</v>
      </c>
      <c r="E24" s="92">
        <v>1</v>
      </c>
      <c r="F24" s="92">
        <v>390</v>
      </c>
      <c r="G24" s="93">
        <f>F24/$F$4</f>
        <v>0.00552465487020638</v>
      </c>
    </row>
    <row r="25" ht="19" customHeight="1" spans="1:7">
      <c r="A25" s="90" t="s">
        <v>47</v>
      </c>
      <c r="B25" s="91" t="s">
        <v>262</v>
      </c>
      <c r="C25" s="92">
        <v>19</v>
      </c>
      <c r="D25" s="92">
        <v>0</v>
      </c>
      <c r="E25" s="92">
        <v>76.117</v>
      </c>
      <c r="F25" s="92">
        <v>7350.78</v>
      </c>
      <c r="G25" s="93">
        <f>F25/$F$4</f>
        <v>0.104129544940553</v>
      </c>
    </row>
    <row r="26" ht="33" customHeight="1" spans="1:7">
      <c r="A26" s="90" t="s">
        <v>49</v>
      </c>
      <c r="B26" s="91" t="s">
        <v>263</v>
      </c>
      <c r="C26" s="92">
        <v>10</v>
      </c>
      <c r="D26" s="92" t="s">
        <v>583</v>
      </c>
      <c r="E26" s="92">
        <v>65.117</v>
      </c>
      <c r="F26" s="92">
        <v>6342.78</v>
      </c>
      <c r="G26" s="93">
        <f>F26/$F$4</f>
        <v>0.0898504369683272</v>
      </c>
    </row>
    <row r="27" ht="19" customHeight="1" spans="1:7">
      <c r="A27" s="90" t="s">
        <v>49</v>
      </c>
      <c r="B27" s="91" t="s">
        <v>328</v>
      </c>
      <c r="C27" s="92">
        <v>0</v>
      </c>
      <c r="D27" s="92">
        <v>0</v>
      </c>
      <c r="E27" s="92">
        <v>0</v>
      </c>
      <c r="F27" s="92">
        <v>0</v>
      </c>
      <c r="G27" s="94">
        <f>F27/$F$4</f>
        <v>0</v>
      </c>
    </row>
    <row r="28" ht="19" customHeight="1" spans="1:7">
      <c r="A28" s="90" t="s">
        <v>49</v>
      </c>
      <c r="B28" s="91" t="s">
        <v>329</v>
      </c>
      <c r="C28" s="92">
        <v>9</v>
      </c>
      <c r="D28" s="92" t="s">
        <v>581</v>
      </c>
      <c r="E28" s="92">
        <v>11</v>
      </c>
      <c r="F28" s="92">
        <v>1008</v>
      </c>
      <c r="G28" s="93">
        <f>F28/$F$4</f>
        <v>0.0142791079722257</v>
      </c>
    </row>
    <row r="29" ht="19" customHeight="1" spans="1:7">
      <c r="A29" s="90" t="s">
        <v>47</v>
      </c>
      <c r="B29" s="91" t="s">
        <v>388</v>
      </c>
      <c r="C29" s="92">
        <v>0</v>
      </c>
      <c r="D29" s="92">
        <v>0</v>
      </c>
      <c r="E29" s="92">
        <v>0</v>
      </c>
      <c r="F29" s="92">
        <v>0</v>
      </c>
      <c r="G29" s="94">
        <f>F29/$F$4</f>
        <v>0</v>
      </c>
    </row>
    <row r="30" ht="19" customHeight="1" spans="1:7">
      <c r="A30" s="90" t="s">
        <v>49</v>
      </c>
      <c r="B30" s="91" t="s">
        <v>389</v>
      </c>
      <c r="C30" s="92">
        <v>0</v>
      </c>
      <c r="D30" s="92">
        <v>0</v>
      </c>
      <c r="E30" s="92">
        <v>0</v>
      </c>
      <c r="F30" s="92">
        <v>0</v>
      </c>
      <c r="G30" s="94">
        <f>F30/$F$4</f>
        <v>0</v>
      </c>
    </row>
    <row r="31" ht="19" customHeight="1" spans="1:7">
      <c r="A31" s="90" t="s">
        <v>49</v>
      </c>
      <c r="B31" s="91" t="s">
        <v>390</v>
      </c>
      <c r="C31" s="92">
        <v>0</v>
      </c>
      <c r="D31" s="92">
        <v>0</v>
      </c>
      <c r="E31" s="92">
        <v>0</v>
      </c>
      <c r="F31" s="92">
        <v>0</v>
      </c>
      <c r="G31" s="94">
        <f>F31/$F$4</f>
        <v>0</v>
      </c>
    </row>
    <row r="32" ht="19" customHeight="1" spans="1:7">
      <c r="A32" s="90" t="s">
        <v>49</v>
      </c>
      <c r="B32" s="91" t="s">
        <v>391</v>
      </c>
      <c r="C32" s="92">
        <v>0</v>
      </c>
      <c r="D32" s="92">
        <v>0</v>
      </c>
      <c r="E32" s="92">
        <v>0</v>
      </c>
      <c r="F32" s="92">
        <v>0</v>
      </c>
      <c r="G32" s="94">
        <f>F32/$F$4</f>
        <v>0</v>
      </c>
    </row>
    <row r="33" ht="19" customHeight="1" spans="1:7">
      <c r="A33" s="90" t="s">
        <v>49</v>
      </c>
      <c r="B33" s="91" t="s">
        <v>392</v>
      </c>
      <c r="C33" s="92">
        <v>0</v>
      </c>
      <c r="D33" s="92">
        <v>0</v>
      </c>
      <c r="E33" s="92">
        <v>0</v>
      </c>
      <c r="F33" s="92">
        <v>0</v>
      </c>
      <c r="G33" s="94">
        <f>F33/$F$4</f>
        <v>0</v>
      </c>
    </row>
    <row r="34" ht="19" customHeight="1" spans="1:7">
      <c r="A34" s="90" t="s">
        <v>47</v>
      </c>
      <c r="B34" s="91" t="s">
        <v>393</v>
      </c>
      <c r="C34" s="92">
        <v>1</v>
      </c>
      <c r="D34" s="92">
        <v>0</v>
      </c>
      <c r="E34" s="92">
        <v>7000</v>
      </c>
      <c r="F34" s="92">
        <v>1130</v>
      </c>
      <c r="G34" s="93">
        <f>F34/$F$4</f>
        <v>0.01600733334188</v>
      </c>
    </row>
    <row r="35" ht="19" customHeight="1" spans="1:7">
      <c r="A35" s="90" t="s">
        <v>49</v>
      </c>
      <c r="B35" s="91" t="s">
        <v>394</v>
      </c>
      <c r="C35" s="92">
        <v>1</v>
      </c>
      <c r="D35" s="92" t="s">
        <v>24</v>
      </c>
      <c r="E35" s="92">
        <v>7000</v>
      </c>
      <c r="F35" s="92">
        <v>1130</v>
      </c>
      <c r="G35" s="93">
        <f>F35/$F$4</f>
        <v>0.01600733334188</v>
      </c>
    </row>
    <row r="36" ht="19" customHeight="1" spans="1:7">
      <c r="A36" s="90" t="s">
        <v>49</v>
      </c>
      <c r="B36" s="91" t="s">
        <v>403</v>
      </c>
      <c r="C36" s="92">
        <v>0</v>
      </c>
      <c r="D36" s="92">
        <v>0</v>
      </c>
      <c r="E36" s="92">
        <v>0</v>
      </c>
      <c r="F36" s="92">
        <v>0</v>
      </c>
      <c r="G36" s="94">
        <f>F36/$F$4</f>
        <v>0</v>
      </c>
    </row>
    <row r="37" ht="19" customHeight="1" spans="1:7">
      <c r="A37" s="90" t="s">
        <v>49</v>
      </c>
      <c r="B37" s="91" t="s">
        <v>404</v>
      </c>
      <c r="C37" s="92">
        <v>0</v>
      </c>
      <c r="D37" s="92">
        <v>0</v>
      </c>
      <c r="E37" s="92">
        <v>0</v>
      </c>
      <c r="F37" s="92">
        <v>0</v>
      </c>
      <c r="G37" s="94">
        <f>F37/$F$4</f>
        <v>0</v>
      </c>
    </row>
    <row r="38" ht="19" customHeight="1" spans="1:7">
      <c r="A38" s="90" t="s">
        <v>49</v>
      </c>
      <c r="B38" s="91" t="s">
        <v>405</v>
      </c>
      <c r="C38" s="92">
        <v>0</v>
      </c>
      <c r="D38" s="92">
        <v>0</v>
      </c>
      <c r="E38" s="92">
        <v>0</v>
      </c>
      <c r="F38" s="92">
        <v>0</v>
      </c>
      <c r="G38" s="94">
        <f>F38/$F$4</f>
        <v>0</v>
      </c>
    </row>
    <row r="39" ht="19" customHeight="1" spans="1:7">
      <c r="A39" s="90" t="s">
        <v>49</v>
      </c>
      <c r="B39" s="91" t="s">
        <v>406</v>
      </c>
      <c r="C39" s="92">
        <v>0</v>
      </c>
      <c r="D39" s="92">
        <v>0</v>
      </c>
      <c r="E39" s="92">
        <v>0</v>
      </c>
      <c r="F39" s="92">
        <v>0</v>
      </c>
      <c r="G39" s="94">
        <f>F39/$F$4</f>
        <v>0</v>
      </c>
    </row>
    <row r="40" ht="19" customHeight="1" spans="1:7">
      <c r="A40" s="90" t="s">
        <v>45</v>
      </c>
      <c r="B40" s="91" t="s">
        <v>407</v>
      </c>
      <c r="C40" s="92">
        <v>1</v>
      </c>
      <c r="D40" s="92">
        <v>0</v>
      </c>
      <c r="E40" s="92">
        <v>1000</v>
      </c>
      <c r="F40" s="92">
        <v>1200</v>
      </c>
      <c r="G40" s="93">
        <f>F40/$F$4</f>
        <v>0.0169989380621735</v>
      </c>
    </row>
    <row r="41" ht="19" customHeight="1" spans="1:7">
      <c r="A41" s="90" t="s">
        <v>47</v>
      </c>
      <c r="B41" s="91" t="s">
        <v>408</v>
      </c>
      <c r="C41" s="92">
        <v>0</v>
      </c>
      <c r="D41" s="92">
        <v>0</v>
      </c>
      <c r="E41" s="92">
        <v>0</v>
      </c>
      <c r="F41" s="92">
        <v>0</v>
      </c>
      <c r="G41" s="94">
        <f>F41/$F$4</f>
        <v>0</v>
      </c>
    </row>
    <row r="42" ht="19" customHeight="1" spans="1:7">
      <c r="A42" s="90" t="s">
        <v>49</v>
      </c>
      <c r="B42" s="91" t="s">
        <v>409</v>
      </c>
      <c r="C42" s="92">
        <v>0</v>
      </c>
      <c r="D42" s="92">
        <v>0</v>
      </c>
      <c r="E42" s="92">
        <v>0</v>
      </c>
      <c r="F42" s="92">
        <v>0</v>
      </c>
      <c r="G42" s="94">
        <f>F42/$F$4</f>
        <v>0</v>
      </c>
    </row>
    <row r="43" ht="19" customHeight="1" spans="1:7">
      <c r="A43" s="90" t="s">
        <v>49</v>
      </c>
      <c r="B43" s="91" t="s">
        <v>410</v>
      </c>
      <c r="C43" s="92">
        <v>0</v>
      </c>
      <c r="D43" s="92">
        <v>0</v>
      </c>
      <c r="E43" s="92">
        <v>0</v>
      </c>
      <c r="F43" s="92">
        <v>0</v>
      </c>
      <c r="G43" s="94">
        <f>F43/$F$4</f>
        <v>0</v>
      </c>
    </row>
    <row r="44" ht="19" customHeight="1" spans="1:7">
      <c r="A44" s="90" t="s">
        <v>47</v>
      </c>
      <c r="B44" s="91" t="s">
        <v>411</v>
      </c>
      <c r="C44" s="92">
        <v>0</v>
      </c>
      <c r="D44" s="92">
        <v>0</v>
      </c>
      <c r="E44" s="92">
        <v>0</v>
      </c>
      <c r="F44" s="92">
        <v>0</v>
      </c>
      <c r="G44" s="94">
        <f>F44/$F$4</f>
        <v>0</v>
      </c>
    </row>
    <row r="45" ht="19" customHeight="1" spans="1:7">
      <c r="A45" s="90" t="s">
        <v>49</v>
      </c>
      <c r="B45" s="91" t="s">
        <v>412</v>
      </c>
      <c r="C45" s="92">
        <v>0</v>
      </c>
      <c r="D45" s="92">
        <v>0</v>
      </c>
      <c r="E45" s="92">
        <v>0</v>
      </c>
      <c r="F45" s="92">
        <v>0</v>
      </c>
      <c r="G45" s="94">
        <f>F45/$F$4</f>
        <v>0</v>
      </c>
    </row>
    <row r="46" ht="19" customHeight="1" spans="1:7">
      <c r="A46" s="90" t="s">
        <v>49</v>
      </c>
      <c r="B46" s="91" t="s">
        <v>413</v>
      </c>
      <c r="C46" s="92">
        <v>0</v>
      </c>
      <c r="D46" s="92">
        <v>0</v>
      </c>
      <c r="E46" s="92">
        <v>0</v>
      </c>
      <c r="F46" s="92">
        <v>0</v>
      </c>
      <c r="G46" s="94">
        <f>F46/$F$4</f>
        <v>0</v>
      </c>
    </row>
    <row r="47" ht="19" customHeight="1" spans="1:7">
      <c r="A47" s="90" t="s">
        <v>49</v>
      </c>
      <c r="B47" s="91" t="s">
        <v>414</v>
      </c>
      <c r="C47" s="92">
        <v>0</v>
      </c>
      <c r="D47" s="92">
        <v>0</v>
      </c>
      <c r="E47" s="92">
        <v>0</v>
      </c>
      <c r="F47" s="92">
        <v>0</v>
      </c>
      <c r="G47" s="94">
        <f>F47/$F$4</f>
        <v>0</v>
      </c>
    </row>
    <row r="48" ht="19" customHeight="1" spans="1:7">
      <c r="A48" s="90" t="s">
        <v>47</v>
      </c>
      <c r="B48" s="91" t="s">
        <v>415</v>
      </c>
      <c r="C48" s="92">
        <v>0</v>
      </c>
      <c r="D48" s="92">
        <v>0</v>
      </c>
      <c r="E48" s="92">
        <v>0</v>
      </c>
      <c r="F48" s="92">
        <v>0</v>
      </c>
      <c r="G48" s="94">
        <f>F48/$F$4</f>
        <v>0</v>
      </c>
    </row>
    <row r="49" ht="19" customHeight="1" spans="1:7">
      <c r="A49" s="90" t="s">
        <v>49</v>
      </c>
      <c r="B49" s="91" t="s">
        <v>416</v>
      </c>
      <c r="C49" s="92">
        <v>0</v>
      </c>
      <c r="D49" s="92">
        <v>0</v>
      </c>
      <c r="E49" s="92">
        <v>0</v>
      </c>
      <c r="F49" s="92">
        <v>0</v>
      </c>
      <c r="G49" s="94">
        <f>F49/$F$4</f>
        <v>0</v>
      </c>
    </row>
    <row r="50" ht="19" customHeight="1" spans="1:7">
      <c r="A50" s="90" t="s">
        <v>49</v>
      </c>
      <c r="B50" s="91" t="s">
        <v>417</v>
      </c>
      <c r="C50" s="92">
        <v>0</v>
      </c>
      <c r="D50" s="92">
        <v>0</v>
      </c>
      <c r="E50" s="92">
        <v>0</v>
      </c>
      <c r="F50" s="92">
        <v>0</v>
      </c>
      <c r="G50" s="94">
        <f>F50/$F$4</f>
        <v>0</v>
      </c>
    </row>
    <row r="51" ht="19" customHeight="1" spans="1:7">
      <c r="A51" s="90" t="s">
        <v>47</v>
      </c>
      <c r="B51" s="91" t="s">
        <v>418</v>
      </c>
      <c r="C51" s="92">
        <v>0</v>
      </c>
      <c r="D51" s="92">
        <v>0</v>
      </c>
      <c r="E51" s="92">
        <v>0</v>
      </c>
      <c r="F51" s="92">
        <v>0</v>
      </c>
      <c r="G51" s="94">
        <f>F51/$F$4</f>
        <v>0</v>
      </c>
    </row>
    <row r="52" ht="19" customHeight="1" spans="1:7">
      <c r="A52" s="90" t="s">
        <v>49</v>
      </c>
      <c r="B52" s="91" t="s">
        <v>419</v>
      </c>
      <c r="C52" s="92">
        <v>0</v>
      </c>
      <c r="D52" s="92">
        <v>0</v>
      </c>
      <c r="E52" s="92">
        <v>0</v>
      </c>
      <c r="F52" s="92">
        <v>0</v>
      </c>
      <c r="G52" s="94">
        <f>F52/$F$4</f>
        <v>0</v>
      </c>
    </row>
    <row r="53" ht="19" customHeight="1" spans="1:7">
      <c r="A53" s="90" t="s">
        <v>49</v>
      </c>
      <c r="B53" s="91" t="s">
        <v>420</v>
      </c>
      <c r="C53" s="92">
        <v>0</v>
      </c>
      <c r="D53" s="92">
        <v>0</v>
      </c>
      <c r="E53" s="92">
        <v>0</v>
      </c>
      <c r="F53" s="92">
        <v>0</v>
      </c>
      <c r="G53" s="94">
        <f>F53/$F$4</f>
        <v>0</v>
      </c>
    </row>
    <row r="54" ht="19" customHeight="1" spans="1:7">
      <c r="A54" s="90" t="s">
        <v>49</v>
      </c>
      <c r="B54" s="91" t="s">
        <v>421</v>
      </c>
      <c r="C54" s="92">
        <v>0</v>
      </c>
      <c r="D54" s="92">
        <v>0</v>
      </c>
      <c r="E54" s="92">
        <v>0</v>
      </c>
      <c r="F54" s="92">
        <v>0</v>
      </c>
      <c r="G54" s="94">
        <f>F54/$F$4</f>
        <v>0</v>
      </c>
    </row>
    <row r="55" ht="19" customHeight="1" spans="1:7">
      <c r="A55" s="90" t="s">
        <v>47</v>
      </c>
      <c r="B55" s="91" t="s">
        <v>422</v>
      </c>
      <c r="C55" s="92">
        <v>1</v>
      </c>
      <c r="D55" s="92">
        <v>0</v>
      </c>
      <c r="E55" s="92">
        <v>1000</v>
      </c>
      <c r="F55" s="92">
        <v>1200</v>
      </c>
      <c r="G55" s="93">
        <f>F55/$F$4</f>
        <v>0.0169989380621735</v>
      </c>
    </row>
    <row r="56" ht="19" customHeight="1" spans="1:7">
      <c r="A56" s="90" t="s">
        <v>49</v>
      </c>
      <c r="B56" s="91" t="s">
        <v>422</v>
      </c>
      <c r="C56" s="92">
        <v>1</v>
      </c>
      <c r="D56" s="92" t="s">
        <v>25</v>
      </c>
      <c r="E56" s="92">
        <v>1000</v>
      </c>
      <c r="F56" s="92">
        <v>1200</v>
      </c>
      <c r="G56" s="93">
        <f>F56/$F$4</f>
        <v>0.0169989380621735</v>
      </c>
    </row>
    <row r="57" ht="19" customHeight="1" spans="1:7">
      <c r="A57" s="90" t="s">
        <v>45</v>
      </c>
      <c r="B57" s="91" t="s">
        <v>431</v>
      </c>
      <c r="C57" s="92">
        <v>13</v>
      </c>
      <c r="D57" s="92">
        <v>0</v>
      </c>
      <c r="E57" s="92">
        <v>52.314</v>
      </c>
      <c r="F57" s="92">
        <v>21582</v>
      </c>
      <c r="G57" s="93">
        <f>F57/$F$4</f>
        <v>0.30572590104819</v>
      </c>
    </row>
    <row r="58" ht="19" customHeight="1" spans="1:7">
      <c r="A58" s="90" t="s">
        <v>47</v>
      </c>
      <c r="B58" s="91" t="s">
        <v>432</v>
      </c>
      <c r="C58" s="92">
        <v>6</v>
      </c>
      <c r="D58" s="92">
        <v>0</v>
      </c>
      <c r="E58" s="92">
        <v>32.114</v>
      </c>
      <c r="F58" s="92">
        <v>4712</v>
      </c>
      <c r="G58" s="93">
        <f>F58/$F$4</f>
        <v>0.0667491634574678</v>
      </c>
    </row>
    <row r="59" ht="19" customHeight="1" spans="1:7">
      <c r="A59" s="90" t="s">
        <v>49</v>
      </c>
      <c r="B59" s="91" t="s">
        <v>433</v>
      </c>
      <c r="C59" s="92">
        <v>0</v>
      </c>
      <c r="D59" s="92">
        <v>0</v>
      </c>
      <c r="E59" s="92">
        <v>0</v>
      </c>
      <c r="F59" s="92">
        <v>0</v>
      </c>
      <c r="G59" s="94">
        <f>F59/$F$4</f>
        <v>0</v>
      </c>
    </row>
    <row r="60" ht="40" customHeight="1" spans="1:7">
      <c r="A60" s="90" t="s">
        <v>49</v>
      </c>
      <c r="B60" s="95" t="s">
        <v>434</v>
      </c>
      <c r="C60" s="92">
        <v>4</v>
      </c>
      <c r="D60" s="92" t="s">
        <v>583</v>
      </c>
      <c r="E60" s="92">
        <v>29.014</v>
      </c>
      <c r="F60" s="92">
        <v>2602</v>
      </c>
      <c r="G60" s="93">
        <f>F60/$F$4</f>
        <v>0.0368593640314795</v>
      </c>
    </row>
    <row r="61" ht="19" customHeight="1" spans="1:7">
      <c r="A61" s="90" t="s">
        <v>49</v>
      </c>
      <c r="B61" s="91" t="s">
        <v>457</v>
      </c>
      <c r="C61" s="92">
        <v>0</v>
      </c>
      <c r="D61" s="92">
        <v>0</v>
      </c>
      <c r="E61" s="92">
        <v>0</v>
      </c>
      <c r="F61" s="92">
        <v>0</v>
      </c>
      <c r="G61" s="93">
        <f>F61/$F$4</f>
        <v>0</v>
      </c>
    </row>
    <row r="62" ht="19" customHeight="1" spans="1:7">
      <c r="A62" s="90" t="s">
        <v>49</v>
      </c>
      <c r="B62" s="91" t="s">
        <v>458</v>
      </c>
      <c r="C62" s="92">
        <v>0</v>
      </c>
      <c r="D62" s="92">
        <v>0</v>
      </c>
      <c r="E62" s="92">
        <v>0</v>
      </c>
      <c r="F62" s="92">
        <v>0</v>
      </c>
      <c r="G62" s="94">
        <f>F62/$F$4</f>
        <v>0</v>
      </c>
    </row>
    <row r="63" ht="19" customHeight="1" spans="1:7">
      <c r="A63" s="90" t="s">
        <v>49</v>
      </c>
      <c r="B63" s="91" t="s">
        <v>459</v>
      </c>
      <c r="C63" s="92">
        <v>0</v>
      </c>
      <c r="D63" s="92">
        <v>0</v>
      </c>
      <c r="E63" s="92">
        <v>0</v>
      </c>
      <c r="F63" s="92">
        <v>0</v>
      </c>
      <c r="G63" s="94">
        <f>F63/$F$4</f>
        <v>0</v>
      </c>
    </row>
    <row r="64" ht="28" customHeight="1" spans="1:7">
      <c r="A64" s="90" t="s">
        <v>49</v>
      </c>
      <c r="B64" s="91" t="s">
        <v>460</v>
      </c>
      <c r="C64" s="92">
        <v>0</v>
      </c>
      <c r="D64" s="92">
        <v>0</v>
      </c>
      <c r="E64" s="92">
        <v>0</v>
      </c>
      <c r="F64" s="92">
        <v>0</v>
      </c>
      <c r="G64" s="94">
        <f>F64/$F$4</f>
        <v>0</v>
      </c>
    </row>
    <row r="65" ht="36" customHeight="1" spans="1:7">
      <c r="A65" s="90" t="s">
        <v>49</v>
      </c>
      <c r="B65" s="91" t="s">
        <v>461</v>
      </c>
      <c r="C65" s="92">
        <v>0</v>
      </c>
      <c r="D65" s="92">
        <v>0</v>
      </c>
      <c r="E65" s="92">
        <v>0</v>
      </c>
      <c r="F65" s="92">
        <v>0</v>
      </c>
      <c r="G65" s="94">
        <f>F65/$F$4</f>
        <v>0</v>
      </c>
    </row>
    <row r="66" ht="19" customHeight="1" spans="1:7">
      <c r="A66" s="90" t="s">
        <v>49</v>
      </c>
      <c r="B66" s="91" t="s">
        <v>462</v>
      </c>
      <c r="C66" s="92">
        <v>0</v>
      </c>
      <c r="D66" s="92">
        <v>0</v>
      </c>
      <c r="E66" s="92">
        <v>0</v>
      </c>
      <c r="F66" s="92">
        <v>0</v>
      </c>
      <c r="G66" s="94">
        <f>F66/$F$4</f>
        <v>0</v>
      </c>
    </row>
    <row r="67" ht="19" customHeight="1" spans="1:7">
      <c r="A67" s="90" t="s">
        <v>49</v>
      </c>
      <c r="B67" s="91" t="s">
        <v>463</v>
      </c>
      <c r="C67" s="92">
        <v>2</v>
      </c>
      <c r="D67" s="92" t="s">
        <v>583</v>
      </c>
      <c r="E67" s="92">
        <v>3.1</v>
      </c>
      <c r="F67" s="92">
        <v>2110</v>
      </c>
      <c r="G67" s="93">
        <f>F67/$F$4</f>
        <v>0.0298897994259884</v>
      </c>
    </row>
    <row r="68" ht="19" customHeight="1" spans="1:7">
      <c r="A68" s="90" t="s">
        <v>47</v>
      </c>
      <c r="B68" s="91" t="s">
        <v>477</v>
      </c>
      <c r="C68" s="92">
        <v>3</v>
      </c>
      <c r="D68" s="92">
        <v>0</v>
      </c>
      <c r="E68" s="92">
        <v>16.2</v>
      </c>
      <c r="F68" s="92">
        <v>1980</v>
      </c>
      <c r="G68" s="93">
        <f>F68/$F$4</f>
        <v>0.0280482478025862</v>
      </c>
    </row>
    <row r="69" ht="19" customHeight="1" spans="1:7">
      <c r="A69" s="90" t="s">
        <v>49</v>
      </c>
      <c r="B69" s="91" t="s">
        <v>478</v>
      </c>
      <c r="C69" s="92">
        <v>0</v>
      </c>
      <c r="D69" s="92">
        <v>0</v>
      </c>
      <c r="E69" s="92">
        <v>0</v>
      </c>
      <c r="F69" s="92">
        <v>0</v>
      </c>
      <c r="G69" s="94">
        <f>F69/$F$4</f>
        <v>0</v>
      </c>
    </row>
    <row r="70" ht="19" customHeight="1" spans="1:7">
      <c r="A70" s="90" t="s">
        <v>49</v>
      </c>
      <c r="B70" s="91" t="s">
        <v>479</v>
      </c>
      <c r="C70" s="92">
        <v>1</v>
      </c>
      <c r="D70" s="92" t="s">
        <v>584</v>
      </c>
      <c r="E70" s="92">
        <v>6</v>
      </c>
      <c r="F70" s="92">
        <v>1200</v>
      </c>
      <c r="G70" s="93">
        <f>F70/$F$4</f>
        <v>0.0169989380621735</v>
      </c>
    </row>
    <row r="71" ht="19" customHeight="1" spans="1:7">
      <c r="A71" s="90" t="s">
        <v>49</v>
      </c>
      <c r="B71" s="91" t="s">
        <v>486</v>
      </c>
      <c r="C71" s="92">
        <v>0</v>
      </c>
      <c r="D71" s="92">
        <v>0</v>
      </c>
      <c r="E71" s="92">
        <v>0</v>
      </c>
      <c r="F71" s="92">
        <v>0</v>
      </c>
      <c r="G71" s="93">
        <f>F71/$F$4</f>
        <v>0</v>
      </c>
    </row>
    <row r="72" ht="19" customHeight="1" spans="1:7">
      <c r="A72" s="90" t="s">
        <v>49</v>
      </c>
      <c r="B72" s="91" t="s">
        <v>487</v>
      </c>
      <c r="C72" s="92">
        <v>2</v>
      </c>
      <c r="D72" s="92" t="s">
        <v>583</v>
      </c>
      <c r="E72" s="92">
        <v>10.2</v>
      </c>
      <c r="F72" s="92">
        <v>780</v>
      </c>
      <c r="G72" s="93">
        <f>F72/$F$4</f>
        <v>0.0110493097404128</v>
      </c>
    </row>
    <row r="73" ht="19" customHeight="1" spans="1:7">
      <c r="A73" s="90" t="s">
        <v>47</v>
      </c>
      <c r="B73" s="91" t="s">
        <v>497</v>
      </c>
      <c r="C73" s="92">
        <v>4</v>
      </c>
      <c r="D73" s="92">
        <v>0</v>
      </c>
      <c r="E73" s="92">
        <v>4</v>
      </c>
      <c r="F73" s="92">
        <v>14890</v>
      </c>
      <c r="G73" s="94">
        <f>F73/$F$4</f>
        <v>0.210928489788136</v>
      </c>
    </row>
    <row r="74" ht="19" customHeight="1" spans="1:7">
      <c r="A74" s="90" t="s">
        <v>49</v>
      </c>
      <c r="B74" s="91" t="s">
        <v>498</v>
      </c>
      <c r="C74" s="92">
        <v>0</v>
      </c>
      <c r="D74" s="92">
        <v>0</v>
      </c>
      <c r="E74" s="92">
        <v>0</v>
      </c>
      <c r="F74" s="92">
        <v>0</v>
      </c>
      <c r="G74" s="94">
        <f>F74/$F$4</f>
        <v>0</v>
      </c>
    </row>
    <row r="75" ht="19" customHeight="1" spans="1:7">
      <c r="A75" s="90" t="s">
        <v>49</v>
      </c>
      <c r="B75" s="91" t="s">
        <v>499</v>
      </c>
      <c r="C75" s="92">
        <v>0</v>
      </c>
      <c r="D75" s="92">
        <v>0</v>
      </c>
      <c r="E75" s="92">
        <v>0</v>
      </c>
      <c r="F75" s="92">
        <v>0</v>
      </c>
      <c r="G75" s="94">
        <f>F75/$F$4</f>
        <v>0</v>
      </c>
    </row>
    <row r="76" ht="19" customHeight="1" spans="1:7">
      <c r="A76" s="90" t="s">
        <v>49</v>
      </c>
      <c r="B76" s="91" t="s">
        <v>500</v>
      </c>
      <c r="C76" s="92">
        <v>0</v>
      </c>
      <c r="D76" s="92">
        <v>0</v>
      </c>
      <c r="E76" s="92">
        <v>0</v>
      </c>
      <c r="F76" s="92">
        <v>0</v>
      </c>
      <c r="G76" s="94">
        <f>F76/$F$4</f>
        <v>0</v>
      </c>
    </row>
    <row r="77" ht="19" customHeight="1" spans="1:7">
      <c r="A77" s="90" t="s">
        <v>49</v>
      </c>
      <c r="B77" s="91" t="s">
        <v>501</v>
      </c>
      <c r="C77" s="92">
        <v>0</v>
      </c>
      <c r="D77" s="92">
        <v>0</v>
      </c>
      <c r="E77" s="92">
        <v>0</v>
      </c>
      <c r="F77" s="92">
        <v>0</v>
      </c>
      <c r="G77" s="94">
        <f>F77/$F$4</f>
        <v>0</v>
      </c>
    </row>
    <row r="78" ht="19" customHeight="1" spans="1:7">
      <c r="A78" s="90" t="s">
        <v>49</v>
      </c>
      <c r="B78" s="91" t="s">
        <v>502</v>
      </c>
      <c r="C78" s="92">
        <v>4</v>
      </c>
      <c r="D78" s="92" t="s">
        <v>581</v>
      </c>
      <c r="E78" s="92">
        <v>4</v>
      </c>
      <c r="F78" s="92">
        <v>14890</v>
      </c>
      <c r="G78" s="94">
        <f>F78/$F$4</f>
        <v>0.210928489788136</v>
      </c>
    </row>
    <row r="79" ht="33" customHeight="1" spans="1:7">
      <c r="A79" s="90" t="s">
        <v>49</v>
      </c>
      <c r="B79" s="91" t="s">
        <v>527</v>
      </c>
      <c r="C79" s="92">
        <v>0</v>
      </c>
      <c r="D79" s="92">
        <v>0</v>
      </c>
      <c r="E79" s="92">
        <v>0</v>
      </c>
      <c r="F79" s="92">
        <v>0</v>
      </c>
      <c r="G79" s="94">
        <f>F79/$F$4</f>
        <v>0</v>
      </c>
    </row>
    <row r="80" ht="19" customHeight="1" spans="1:7">
      <c r="A80" s="90" t="s">
        <v>45</v>
      </c>
      <c r="B80" s="91" t="s">
        <v>528</v>
      </c>
      <c r="C80" s="92">
        <v>0</v>
      </c>
      <c r="D80" s="92">
        <v>0</v>
      </c>
      <c r="E80" s="92">
        <v>0</v>
      </c>
      <c r="F80" s="92">
        <v>0</v>
      </c>
      <c r="G80" s="94">
        <f>F80/$F$4</f>
        <v>0</v>
      </c>
    </row>
    <row r="81" ht="19" customHeight="1" spans="1:7">
      <c r="A81" s="90" t="s">
        <v>47</v>
      </c>
      <c r="B81" s="91" t="s">
        <v>528</v>
      </c>
      <c r="C81" s="92">
        <v>0</v>
      </c>
      <c r="D81" s="92">
        <v>0</v>
      </c>
      <c r="E81" s="92">
        <v>0</v>
      </c>
      <c r="F81" s="92">
        <v>0</v>
      </c>
      <c r="G81" s="94">
        <f>F81/$F$4</f>
        <v>0</v>
      </c>
    </row>
    <row r="82" ht="19" customHeight="1" spans="1:7">
      <c r="A82" s="90" t="s">
        <v>49</v>
      </c>
      <c r="B82" s="91" t="s">
        <v>529</v>
      </c>
      <c r="C82" s="92">
        <v>0</v>
      </c>
      <c r="D82" s="92">
        <v>0</v>
      </c>
      <c r="E82" s="92">
        <v>0</v>
      </c>
      <c r="F82" s="92">
        <v>0</v>
      </c>
      <c r="G82" s="94">
        <f>F82/$F$4</f>
        <v>0</v>
      </c>
    </row>
    <row r="83" ht="19" customHeight="1" spans="1:7">
      <c r="A83" s="90" t="s">
        <v>49</v>
      </c>
      <c r="B83" s="91" t="s">
        <v>530</v>
      </c>
      <c r="C83" s="92">
        <v>0</v>
      </c>
      <c r="D83" s="92">
        <v>0</v>
      </c>
      <c r="E83" s="92">
        <v>0</v>
      </c>
      <c r="F83" s="92">
        <v>0</v>
      </c>
      <c r="G83" s="94">
        <f>F83/$F$4</f>
        <v>0</v>
      </c>
    </row>
    <row r="84" ht="19" customHeight="1" spans="1:7">
      <c r="A84" s="90" t="s">
        <v>49</v>
      </c>
      <c r="B84" s="91" t="s">
        <v>531</v>
      </c>
      <c r="C84" s="92">
        <v>0</v>
      </c>
      <c r="D84" s="92">
        <v>0</v>
      </c>
      <c r="E84" s="92">
        <v>0</v>
      </c>
      <c r="F84" s="92">
        <v>0</v>
      </c>
      <c r="G84" s="94">
        <f>F84/$F$4</f>
        <v>0</v>
      </c>
    </row>
    <row r="85" ht="19" customHeight="1" spans="1:7">
      <c r="A85" s="90" t="s">
        <v>49</v>
      </c>
      <c r="B85" s="91" t="s">
        <v>532</v>
      </c>
      <c r="C85" s="92">
        <v>0</v>
      </c>
      <c r="D85" s="92">
        <v>0</v>
      </c>
      <c r="E85" s="92">
        <v>0</v>
      </c>
      <c r="F85" s="92">
        <v>0</v>
      </c>
      <c r="G85" s="94">
        <f>F85/$F$4</f>
        <v>0</v>
      </c>
    </row>
    <row r="86" ht="19" customHeight="1" spans="1:7">
      <c r="A86" s="90" t="s">
        <v>49</v>
      </c>
      <c r="B86" s="91" t="s">
        <v>533</v>
      </c>
      <c r="C86" s="92">
        <v>0</v>
      </c>
      <c r="D86" s="92">
        <v>0</v>
      </c>
      <c r="E86" s="92">
        <v>0</v>
      </c>
      <c r="F86" s="92">
        <v>0</v>
      </c>
      <c r="G86" s="94">
        <f>F86/$F$4</f>
        <v>0</v>
      </c>
    </row>
    <row r="87" ht="19" customHeight="1" spans="1:7">
      <c r="A87" s="90" t="s">
        <v>49</v>
      </c>
      <c r="B87" s="91" t="s">
        <v>534</v>
      </c>
      <c r="C87" s="92">
        <v>0</v>
      </c>
      <c r="D87" s="92">
        <v>0</v>
      </c>
      <c r="E87" s="92">
        <v>0</v>
      </c>
      <c r="F87" s="92">
        <v>0</v>
      </c>
      <c r="G87" s="94">
        <f>F87/$F$4</f>
        <v>0</v>
      </c>
    </row>
    <row r="88" ht="19" customHeight="1" spans="1:7">
      <c r="A88" s="90" t="s">
        <v>45</v>
      </c>
      <c r="B88" s="91" t="s">
        <v>535</v>
      </c>
      <c r="C88" s="92">
        <v>3</v>
      </c>
      <c r="D88" s="92">
        <v>0</v>
      </c>
      <c r="E88" s="92">
        <v>6012</v>
      </c>
      <c r="F88" s="92">
        <v>3265.9</v>
      </c>
      <c r="G88" s="93">
        <f>F88/$F$4</f>
        <v>0.046264026514377</v>
      </c>
    </row>
    <row r="89" ht="19" customHeight="1" spans="1:7">
      <c r="A89" s="90" t="s">
        <v>47</v>
      </c>
      <c r="B89" s="91" t="s">
        <v>536</v>
      </c>
      <c r="C89" s="92">
        <v>0</v>
      </c>
      <c r="D89" s="92">
        <v>0</v>
      </c>
      <c r="E89" s="92">
        <v>0</v>
      </c>
      <c r="F89" s="92">
        <v>0</v>
      </c>
      <c r="G89" s="94">
        <f>F89/$F$4</f>
        <v>0</v>
      </c>
    </row>
    <row r="90" ht="19" customHeight="1" spans="1:7">
      <c r="A90" s="90" t="s">
        <v>49</v>
      </c>
      <c r="B90" s="91" t="s">
        <v>537</v>
      </c>
      <c r="C90" s="92">
        <v>0</v>
      </c>
      <c r="D90" s="92">
        <v>0</v>
      </c>
      <c r="E90" s="92">
        <v>0</v>
      </c>
      <c r="F90" s="92">
        <v>0</v>
      </c>
      <c r="G90" s="94">
        <f>F90/$F$4</f>
        <v>0</v>
      </c>
    </row>
    <row r="91" ht="19" customHeight="1" spans="1:7">
      <c r="A91" s="90" t="s">
        <v>47</v>
      </c>
      <c r="B91" s="91" t="s">
        <v>538</v>
      </c>
      <c r="C91" s="92">
        <v>1</v>
      </c>
      <c r="D91" s="92">
        <v>0</v>
      </c>
      <c r="E91" s="92">
        <v>6000</v>
      </c>
      <c r="F91" s="92">
        <v>1800</v>
      </c>
      <c r="G91" s="93">
        <f>F91/$F$4</f>
        <v>0.0254984070932602</v>
      </c>
    </row>
    <row r="92" ht="19" customHeight="1" spans="1:7">
      <c r="A92" s="90" t="s">
        <v>49</v>
      </c>
      <c r="B92" s="91" t="s">
        <v>539</v>
      </c>
      <c r="C92" s="92">
        <v>1</v>
      </c>
      <c r="D92" s="92" t="s">
        <v>25</v>
      </c>
      <c r="E92" s="92">
        <v>6000</v>
      </c>
      <c r="F92" s="92">
        <v>1800</v>
      </c>
      <c r="G92" s="93">
        <f>F92/$F$4</f>
        <v>0.0254984070932602</v>
      </c>
    </row>
    <row r="93" ht="19" customHeight="1" spans="1:7">
      <c r="A93" s="90" t="s">
        <v>47</v>
      </c>
      <c r="B93" s="91" t="s">
        <v>547</v>
      </c>
      <c r="C93" s="92">
        <v>2</v>
      </c>
      <c r="D93" s="92">
        <v>0</v>
      </c>
      <c r="E93" s="92">
        <v>12</v>
      </c>
      <c r="F93" s="92">
        <v>1465.9</v>
      </c>
      <c r="G93" s="93">
        <f>F93/$F$4</f>
        <v>0.0207656194211167</v>
      </c>
    </row>
    <row r="94" ht="19" customHeight="1" spans="1:7">
      <c r="A94" s="90" t="s">
        <v>49</v>
      </c>
      <c r="B94" s="91" t="s">
        <v>548</v>
      </c>
      <c r="C94" s="92">
        <v>2</v>
      </c>
      <c r="D94" s="92" t="s">
        <v>583</v>
      </c>
      <c r="E94" s="92">
        <v>12</v>
      </c>
      <c r="F94" s="92">
        <v>1465.9</v>
      </c>
      <c r="G94" s="93">
        <f>F94/$F$4</f>
        <v>0.0207656194211167</v>
      </c>
    </row>
    <row r="95" ht="19" customHeight="1" spans="1:7">
      <c r="A95" s="90" t="s">
        <v>45</v>
      </c>
      <c r="B95" s="91" t="s">
        <v>558</v>
      </c>
      <c r="C95" s="92">
        <v>0</v>
      </c>
      <c r="D95" s="92">
        <v>0</v>
      </c>
      <c r="E95" s="92">
        <v>0</v>
      </c>
      <c r="F95" s="92">
        <v>0</v>
      </c>
      <c r="G95" s="94">
        <f>F95/$F$4</f>
        <v>0</v>
      </c>
    </row>
    <row r="96" ht="19" customHeight="1" spans="1:7">
      <c r="A96" s="90" t="s">
        <v>47</v>
      </c>
      <c r="B96" s="91" t="s">
        <v>558</v>
      </c>
      <c r="C96" s="92">
        <v>0</v>
      </c>
      <c r="D96" s="92">
        <v>0</v>
      </c>
      <c r="E96" s="92">
        <v>0</v>
      </c>
      <c r="F96" s="92">
        <v>0</v>
      </c>
      <c r="G96" s="94">
        <f>F96/$F$4</f>
        <v>0</v>
      </c>
    </row>
    <row r="97" ht="19" customHeight="1" spans="1:7">
      <c r="A97" s="90" t="s">
        <v>49</v>
      </c>
      <c r="B97" s="91" t="s">
        <v>558</v>
      </c>
      <c r="C97" s="92">
        <v>0</v>
      </c>
      <c r="D97" s="92">
        <v>0</v>
      </c>
      <c r="E97" s="92">
        <v>0</v>
      </c>
      <c r="F97" s="92">
        <v>0</v>
      </c>
      <c r="G97" s="94">
        <f>F97/$F$4</f>
        <v>0</v>
      </c>
    </row>
    <row r="98" ht="19" customHeight="1" spans="1:7">
      <c r="A98" s="90" t="s">
        <v>45</v>
      </c>
      <c r="B98" s="91" t="s">
        <v>559</v>
      </c>
      <c r="C98" s="92">
        <v>1</v>
      </c>
      <c r="D98" s="92">
        <v>0</v>
      </c>
      <c r="E98" s="92">
        <v>7880</v>
      </c>
      <c r="F98" s="92">
        <v>47.28</v>
      </c>
      <c r="G98" s="96">
        <f>F98/$F$4</f>
        <v>0.000669758159649635</v>
      </c>
    </row>
    <row r="99" ht="19" customHeight="1" spans="1:7">
      <c r="A99" s="90" t="s">
        <v>47</v>
      </c>
      <c r="B99" s="91" t="s">
        <v>559</v>
      </c>
      <c r="C99" s="92">
        <v>1</v>
      </c>
      <c r="D99" s="92">
        <v>0</v>
      </c>
      <c r="E99" s="92">
        <v>7880</v>
      </c>
      <c r="F99" s="92">
        <v>47.28</v>
      </c>
      <c r="G99" s="93">
        <f>F99/$F$4</f>
        <v>0.000669758159649635</v>
      </c>
    </row>
    <row r="100" ht="19" customHeight="1" spans="1:7">
      <c r="A100" s="90" t="s">
        <v>49</v>
      </c>
      <c r="B100" s="91" t="s">
        <v>560</v>
      </c>
      <c r="C100" s="92">
        <v>0</v>
      </c>
      <c r="D100" s="92">
        <v>0</v>
      </c>
      <c r="E100" s="92">
        <v>0</v>
      </c>
      <c r="F100" s="92">
        <v>0</v>
      </c>
      <c r="G100" s="94">
        <f>F100/$F$4</f>
        <v>0</v>
      </c>
    </row>
    <row r="101" ht="19" customHeight="1" spans="1:7">
      <c r="A101" s="90" t="s">
        <v>49</v>
      </c>
      <c r="B101" s="91" t="s">
        <v>561</v>
      </c>
      <c r="C101" s="92">
        <v>1</v>
      </c>
      <c r="D101" s="92" t="s">
        <v>24</v>
      </c>
      <c r="E101" s="92">
        <v>7880</v>
      </c>
      <c r="F101" s="92">
        <v>47.28</v>
      </c>
      <c r="G101" s="93">
        <f>F101/$F$4</f>
        <v>0.000669758159649635</v>
      </c>
    </row>
    <row r="102" ht="19" customHeight="1" spans="1:7">
      <c r="A102" s="90" t="s">
        <v>45</v>
      </c>
      <c r="B102" s="91" t="s">
        <v>568</v>
      </c>
      <c r="C102" s="92">
        <v>0</v>
      </c>
      <c r="D102" s="92">
        <v>0</v>
      </c>
      <c r="E102" s="92">
        <v>0</v>
      </c>
      <c r="F102" s="92">
        <v>0</v>
      </c>
      <c r="G102" s="94">
        <f>F102/$F$4</f>
        <v>0</v>
      </c>
    </row>
    <row r="147" ht="120.75" customHeight="1"/>
  </sheetData>
  <autoFilter ref="A4:G102">
    <extLst/>
  </autoFilter>
  <mergeCells count="7">
    <mergeCell ref="A1:G1"/>
    <mergeCell ref="D2:E2"/>
    <mergeCell ref="F2:G2"/>
    <mergeCell ref="A4:B4"/>
    <mergeCell ref="A2:A3"/>
    <mergeCell ref="B2:B3"/>
    <mergeCell ref="C2:C3"/>
  </mergeCells>
  <pageMargins left="1.22013888888889" right="1.37777777777778" top="1" bottom="1" header="0.5" footer="0.5"/>
  <pageSetup paperSize="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4.1"/>
  <cols>
    <col min="1" max="1" width="7.25225225225225" customWidth="1"/>
    <col min="2" max="2" width="27.3783783783784" customWidth="1"/>
    <col min="3" max="3" width="10" customWidth="1"/>
    <col min="4" max="4" width="6.62162162162162" customWidth="1"/>
    <col min="7" max="7" width="13.6216216216216" customWidth="1"/>
    <col min="9" max="9" width="7.87387387387387" customWidth="1"/>
    <col min="10" max="10" width="39.7477477477477" customWidth="1"/>
    <col min="11" max="11" width="10.3783783783784" customWidth="1"/>
    <col min="12" max="12" width="7.37837837837838" customWidth="1"/>
    <col min="15" max="15" width="18.3783783783784" customWidth="1"/>
  </cols>
  <sheetData>
    <row r="1" ht="32.1" customHeight="1" spans="1:15">
      <c r="A1" s="1" t="s">
        <v>585</v>
      </c>
      <c r="B1" s="1"/>
      <c r="C1" s="1"/>
      <c r="D1" s="1"/>
      <c r="E1" s="1"/>
      <c r="F1" s="1"/>
      <c r="G1" s="1"/>
      <c r="H1" s="1"/>
      <c r="I1" s="1"/>
      <c r="J1" s="1"/>
      <c r="K1" s="1"/>
      <c r="L1" s="1"/>
      <c r="M1" s="1"/>
      <c r="N1" s="1"/>
      <c r="O1" s="1"/>
    </row>
    <row r="2" spans="1:15">
      <c r="A2" s="2" t="s">
        <v>3</v>
      </c>
      <c r="B2" s="2" t="s">
        <v>570</v>
      </c>
      <c r="C2" s="2" t="s">
        <v>14</v>
      </c>
      <c r="D2" s="3" t="s">
        <v>571</v>
      </c>
      <c r="E2" s="4"/>
      <c r="F2" s="5" t="s">
        <v>572</v>
      </c>
      <c r="G2" s="6"/>
      <c r="I2" s="2" t="s">
        <v>3</v>
      </c>
      <c r="J2" s="2" t="s">
        <v>570</v>
      </c>
      <c r="K2" s="2" t="s">
        <v>14</v>
      </c>
      <c r="L2" s="3" t="s">
        <v>571</v>
      </c>
      <c r="M2" s="4"/>
      <c r="N2" s="3" t="s">
        <v>572</v>
      </c>
      <c r="O2" s="4"/>
    </row>
    <row r="3" ht="38.1" customHeight="1" spans="1:15">
      <c r="A3" s="2"/>
      <c r="B3" s="2"/>
      <c r="C3" s="7"/>
      <c r="D3" s="2" t="s">
        <v>573</v>
      </c>
      <c r="E3" s="8" t="s">
        <v>574</v>
      </c>
      <c r="F3" s="5" t="s">
        <v>575</v>
      </c>
      <c r="G3" s="6" t="s">
        <v>576</v>
      </c>
      <c r="I3" s="2"/>
      <c r="J3" s="2"/>
      <c r="K3" s="2"/>
      <c r="L3" s="2" t="s">
        <v>573</v>
      </c>
      <c r="M3" s="2" t="s">
        <v>574</v>
      </c>
      <c r="N3" s="5" t="s">
        <v>575</v>
      </c>
      <c r="O3" s="6" t="s">
        <v>576</v>
      </c>
    </row>
    <row r="4" spans="1:15">
      <c r="A4" s="9" t="s">
        <v>44</v>
      </c>
      <c r="B4" s="10"/>
      <c r="C4" s="11"/>
      <c r="D4" s="12"/>
      <c r="E4" s="13"/>
      <c r="F4" s="14"/>
      <c r="G4" s="15"/>
      <c r="I4" s="50"/>
      <c r="J4" s="50"/>
      <c r="K4" s="50"/>
      <c r="L4" s="51"/>
      <c r="M4" s="51"/>
      <c r="N4" s="51"/>
      <c r="O4" s="51"/>
    </row>
    <row r="5" spans="1:15">
      <c r="A5" s="16" t="s">
        <v>586</v>
      </c>
      <c r="B5" s="17" t="s">
        <v>46</v>
      </c>
      <c r="C5" s="18"/>
      <c r="D5" s="19"/>
      <c r="E5" s="20"/>
      <c r="F5" s="21"/>
      <c r="G5" s="22"/>
      <c r="I5" s="16" t="s">
        <v>587</v>
      </c>
      <c r="J5" s="17" t="s">
        <v>431</v>
      </c>
      <c r="K5" s="18"/>
      <c r="L5" s="19"/>
      <c r="M5" s="49"/>
      <c r="N5" s="21"/>
      <c r="O5" s="22"/>
    </row>
    <row r="6" spans="1:15">
      <c r="A6" s="23" t="s">
        <v>588</v>
      </c>
      <c r="B6" s="24" t="s">
        <v>89</v>
      </c>
      <c r="C6" s="25"/>
      <c r="D6" s="26"/>
      <c r="E6" s="27"/>
      <c r="F6" s="28"/>
      <c r="G6" s="29"/>
      <c r="I6" s="41" t="s">
        <v>588</v>
      </c>
      <c r="J6" s="52" t="s">
        <v>589</v>
      </c>
      <c r="K6" s="42"/>
      <c r="L6" s="43"/>
      <c r="M6" s="53"/>
      <c r="N6" s="45"/>
      <c r="O6" s="46"/>
    </row>
    <row r="7" spans="1:15">
      <c r="A7" s="30">
        <v>1</v>
      </c>
      <c r="B7" s="31" t="s">
        <v>90</v>
      </c>
      <c r="C7" s="32"/>
      <c r="D7" s="33"/>
      <c r="E7" s="34"/>
      <c r="F7" s="35"/>
      <c r="G7" s="15"/>
      <c r="I7" s="30">
        <v>1</v>
      </c>
      <c r="J7" s="47" t="s">
        <v>590</v>
      </c>
      <c r="K7" s="32"/>
      <c r="L7" s="33"/>
      <c r="M7" s="54"/>
      <c r="N7" s="35"/>
      <c r="O7" s="15"/>
    </row>
    <row r="8" spans="1:15">
      <c r="A8" s="36" t="s">
        <v>591</v>
      </c>
      <c r="B8" s="31" t="s">
        <v>592</v>
      </c>
      <c r="C8" s="32"/>
      <c r="D8" s="33"/>
      <c r="E8" s="34"/>
      <c r="F8" s="35"/>
      <c r="G8" s="15"/>
      <c r="I8" s="30">
        <v>2</v>
      </c>
      <c r="J8" s="55" t="s">
        <v>593</v>
      </c>
      <c r="K8" s="32"/>
      <c r="L8" s="33"/>
      <c r="M8" s="54"/>
      <c r="N8" s="35"/>
      <c r="O8" s="15"/>
    </row>
    <row r="9" ht="18" customHeight="1" spans="1:15">
      <c r="A9" s="36" t="s">
        <v>594</v>
      </c>
      <c r="B9" s="31" t="s">
        <v>595</v>
      </c>
      <c r="C9" s="32"/>
      <c r="D9" s="33"/>
      <c r="E9" s="34"/>
      <c r="F9" s="35"/>
      <c r="G9" s="15"/>
      <c r="I9" s="30">
        <v>3</v>
      </c>
      <c r="J9" s="37" t="s">
        <v>457</v>
      </c>
      <c r="K9" s="32"/>
      <c r="L9" s="33"/>
      <c r="M9" s="54"/>
      <c r="N9" s="35"/>
      <c r="O9" s="15"/>
    </row>
    <row r="10" ht="18" customHeight="1" spans="1:15">
      <c r="A10" s="30">
        <v>2</v>
      </c>
      <c r="B10" s="31" t="s">
        <v>173</v>
      </c>
      <c r="C10" s="32"/>
      <c r="D10" s="33"/>
      <c r="E10" s="34"/>
      <c r="F10" s="35"/>
      <c r="G10" s="15"/>
      <c r="I10" s="30">
        <v>4</v>
      </c>
      <c r="J10" s="37" t="s">
        <v>596</v>
      </c>
      <c r="K10" s="32"/>
      <c r="L10" s="33"/>
      <c r="M10" s="54"/>
      <c r="N10" s="35"/>
      <c r="O10" s="15"/>
    </row>
    <row r="11" ht="27" customHeight="1" spans="1:15">
      <c r="A11" s="36" t="s">
        <v>591</v>
      </c>
      <c r="B11" s="10" t="s">
        <v>597</v>
      </c>
      <c r="C11" s="32"/>
      <c r="D11" s="33"/>
      <c r="E11" s="34"/>
      <c r="F11" s="35"/>
      <c r="G11" s="15"/>
      <c r="I11" s="30">
        <v>5</v>
      </c>
      <c r="J11" s="56" t="s">
        <v>598</v>
      </c>
      <c r="K11" s="32"/>
      <c r="L11" s="33"/>
      <c r="M11" s="54"/>
      <c r="N11" s="35"/>
      <c r="O11" s="15"/>
    </row>
    <row r="12" ht="27" customHeight="1" spans="1:15">
      <c r="A12" s="36" t="s">
        <v>594</v>
      </c>
      <c r="B12" s="10" t="s">
        <v>599</v>
      </c>
      <c r="C12" s="32"/>
      <c r="D12" s="33"/>
      <c r="E12" s="34"/>
      <c r="F12" s="35"/>
      <c r="G12" s="15"/>
      <c r="I12" s="30">
        <v>6</v>
      </c>
      <c r="J12" s="37" t="s">
        <v>600</v>
      </c>
      <c r="K12" s="32"/>
      <c r="L12" s="33"/>
      <c r="M12" s="54"/>
      <c r="N12" s="35"/>
      <c r="O12" s="15"/>
    </row>
    <row r="13" ht="27" customHeight="1" spans="1:15">
      <c r="A13" s="36" t="s">
        <v>601</v>
      </c>
      <c r="B13" s="10" t="s">
        <v>602</v>
      </c>
      <c r="C13" s="32"/>
      <c r="D13" s="33"/>
      <c r="E13" s="34"/>
      <c r="F13" s="35"/>
      <c r="G13" s="15"/>
      <c r="I13" s="30">
        <v>7</v>
      </c>
      <c r="J13" s="57" t="s">
        <v>461</v>
      </c>
      <c r="K13" s="32"/>
      <c r="L13" s="33"/>
      <c r="M13" s="54"/>
      <c r="N13" s="35"/>
      <c r="O13" s="15"/>
    </row>
    <row r="14" ht="18" customHeight="1" spans="1:15">
      <c r="A14" s="36" t="s">
        <v>603</v>
      </c>
      <c r="B14" s="10" t="s">
        <v>604</v>
      </c>
      <c r="C14" s="32"/>
      <c r="D14" s="33"/>
      <c r="E14" s="34"/>
      <c r="F14" s="35"/>
      <c r="G14" s="15"/>
      <c r="I14" s="30">
        <v>8</v>
      </c>
      <c r="J14" s="47" t="s">
        <v>462</v>
      </c>
      <c r="K14" s="32"/>
      <c r="L14" s="33"/>
      <c r="M14" s="54"/>
      <c r="N14" s="35"/>
      <c r="O14" s="15"/>
    </row>
    <row r="15" ht="18" customHeight="1" spans="1:15">
      <c r="A15" s="30">
        <v>3</v>
      </c>
      <c r="B15" s="31" t="s">
        <v>195</v>
      </c>
      <c r="C15" s="32"/>
      <c r="D15" s="33"/>
      <c r="E15" s="34"/>
      <c r="F15" s="35"/>
      <c r="G15" s="15"/>
      <c r="I15" s="30">
        <v>9</v>
      </c>
      <c r="J15" s="47" t="s">
        <v>559</v>
      </c>
      <c r="K15" s="32"/>
      <c r="L15" s="33"/>
      <c r="M15" s="54"/>
      <c r="N15" s="35"/>
      <c r="O15" s="15"/>
    </row>
    <row r="16" ht="18" customHeight="1" spans="1:15">
      <c r="A16" s="30">
        <v>4</v>
      </c>
      <c r="B16" s="31" t="s">
        <v>196</v>
      </c>
      <c r="C16" s="32"/>
      <c r="D16" s="33"/>
      <c r="E16" s="34"/>
      <c r="F16" s="35"/>
      <c r="G16" s="15"/>
      <c r="I16" s="58" t="s">
        <v>605</v>
      </c>
      <c r="J16" s="52" t="s">
        <v>477</v>
      </c>
      <c r="K16" s="52"/>
      <c r="L16" s="52"/>
      <c r="M16" s="52"/>
      <c r="N16" s="52"/>
      <c r="O16" s="52"/>
    </row>
    <row r="17" ht="24" customHeight="1" spans="1:15">
      <c r="A17" s="36" t="s">
        <v>591</v>
      </c>
      <c r="B17" s="10" t="s">
        <v>606</v>
      </c>
      <c r="C17" s="32"/>
      <c r="D17" s="33"/>
      <c r="E17" s="34"/>
      <c r="F17" s="35"/>
      <c r="G17" s="15"/>
      <c r="I17" s="30">
        <v>1</v>
      </c>
      <c r="J17" s="37" t="s">
        <v>478</v>
      </c>
      <c r="K17" s="32"/>
      <c r="L17" s="33"/>
      <c r="M17" s="54"/>
      <c r="N17" s="35"/>
      <c r="O17" s="15"/>
    </row>
    <row r="18" ht="24" customHeight="1" spans="1:15">
      <c r="A18" s="36" t="s">
        <v>594</v>
      </c>
      <c r="B18" s="10" t="s">
        <v>607</v>
      </c>
      <c r="C18" s="32"/>
      <c r="D18" s="33"/>
      <c r="E18" s="34"/>
      <c r="F18" s="35"/>
      <c r="G18" s="15"/>
      <c r="I18" s="30">
        <v>2</v>
      </c>
      <c r="J18" s="37" t="s">
        <v>479</v>
      </c>
      <c r="K18" s="32"/>
      <c r="L18" s="33"/>
      <c r="M18" s="54"/>
      <c r="N18" s="35"/>
      <c r="O18" s="15"/>
    </row>
    <row r="19" ht="24" customHeight="1" spans="1:15">
      <c r="A19" s="36" t="s">
        <v>601</v>
      </c>
      <c r="B19" s="10" t="s">
        <v>608</v>
      </c>
      <c r="C19" s="32"/>
      <c r="D19" s="33"/>
      <c r="E19" s="34"/>
      <c r="F19" s="35"/>
      <c r="G19" s="15"/>
      <c r="I19" s="30">
        <v>3</v>
      </c>
      <c r="J19" s="37" t="s">
        <v>486</v>
      </c>
      <c r="K19" s="32"/>
      <c r="L19" s="33"/>
      <c r="M19" s="54"/>
      <c r="N19" s="35"/>
      <c r="O19" s="15"/>
    </row>
    <row r="20" ht="24" customHeight="1" spans="1:15">
      <c r="A20" s="36" t="s">
        <v>603</v>
      </c>
      <c r="B20" s="10" t="s">
        <v>609</v>
      </c>
      <c r="C20" s="32"/>
      <c r="D20" s="33"/>
      <c r="E20" s="34"/>
      <c r="F20" s="35"/>
      <c r="G20" s="15"/>
      <c r="I20" s="30">
        <v>4</v>
      </c>
      <c r="J20" s="37" t="s">
        <v>487</v>
      </c>
      <c r="K20" s="32"/>
      <c r="L20" s="33"/>
      <c r="M20" s="54"/>
      <c r="N20" s="35"/>
      <c r="O20" s="15"/>
    </row>
    <row r="21" spans="1:15">
      <c r="A21" s="30">
        <v>5</v>
      </c>
      <c r="B21" s="31" t="s">
        <v>206</v>
      </c>
      <c r="C21" s="32"/>
      <c r="D21" s="33"/>
      <c r="E21" s="34"/>
      <c r="F21" s="35"/>
      <c r="G21" s="15"/>
      <c r="I21" s="58" t="s">
        <v>610</v>
      </c>
      <c r="J21" s="52" t="s">
        <v>497</v>
      </c>
      <c r="K21" s="52"/>
      <c r="L21" s="52"/>
      <c r="M21" s="52"/>
      <c r="N21" s="52"/>
      <c r="O21" s="52"/>
    </row>
    <row r="22" ht="21.95" customHeight="1" spans="1:15">
      <c r="A22" s="30">
        <v>6</v>
      </c>
      <c r="B22" s="31" t="s">
        <v>611</v>
      </c>
      <c r="C22" s="32"/>
      <c r="D22" s="33"/>
      <c r="E22" s="34"/>
      <c r="F22" s="35"/>
      <c r="G22" s="15"/>
      <c r="I22" s="30">
        <v>1</v>
      </c>
      <c r="J22" s="56" t="s">
        <v>612</v>
      </c>
      <c r="K22" s="32"/>
      <c r="L22" s="33"/>
      <c r="M22" s="54"/>
      <c r="N22" s="35"/>
      <c r="O22" s="15"/>
    </row>
    <row r="23" ht="29.1" customHeight="1" spans="1:15">
      <c r="A23" s="30">
        <v>7</v>
      </c>
      <c r="B23" s="37" t="s">
        <v>613</v>
      </c>
      <c r="C23" s="32"/>
      <c r="D23" s="33"/>
      <c r="E23" s="34"/>
      <c r="F23" s="35"/>
      <c r="G23" s="15"/>
      <c r="I23" s="30">
        <v>2</v>
      </c>
      <c r="J23" s="37" t="s">
        <v>499</v>
      </c>
      <c r="K23" s="32"/>
      <c r="L23" s="33"/>
      <c r="M23" s="54"/>
      <c r="N23" s="35"/>
      <c r="O23" s="15"/>
    </row>
    <row r="24" ht="29.1" customHeight="1" spans="1:15">
      <c r="A24" s="23" t="s">
        <v>605</v>
      </c>
      <c r="B24" s="38" t="s">
        <v>241</v>
      </c>
      <c r="C24" s="25"/>
      <c r="D24" s="26"/>
      <c r="E24" s="27"/>
      <c r="F24" s="28"/>
      <c r="G24" s="29"/>
      <c r="I24" s="30">
        <v>3</v>
      </c>
      <c r="J24" s="37" t="s">
        <v>500</v>
      </c>
      <c r="K24" s="32"/>
      <c r="L24" s="33"/>
      <c r="M24" s="54"/>
      <c r="N24" s="35"/>
      <c r="O24" s="15"/>
    </row>
    <row r="25" ht="29.1" customHeight="1" spans="1:15">
      <c r="A25" s="30">
        <v>1</v>
      </c>
      <c r="B25" s="37" t="s">
        <v>242</v>
      </c>
      <c r="C25" s="32"/>
      <c r="D25" s="33"/>
      <c r="E25" s="34"/>
      <c r="F25" s="35"/>
      <c r="G25" s="15"/>
      <c r="I25" s="30">
        <v>4</v>
      </c>
      <c r="J25" s="37" t="s">
        <v>614</v>
      </c>
      <c r="K25" s="32"/>
      <c r="L25" s="33"/>
      <c r="M25" s="54"/>
      <c r="N25" s="35"/>
      <c r="O25" s="15"/>
    </row>
    <row r="26" ht="29.1" customHeight="1" spans="1:15">
      <c r="A26" s="30">
        <v>2</v>
      </c>
      <c r="B26" s="39" t="s">
        <v>243</v>
      </c>
      <c r="C26" s="32"/>
      <c r="D26" s="33"/>
      <c r="E26" s="34"/>
      <c r="F26" s="35"/>
      <c r="G26" s="15"/>
      <c r="I26" s="30">
        <v>5</v>
      </c>
      <c r="J26" s="37" t="s">
        <v>502</v>
      </c>
      <c r="K26" s="32"/>
      <c r="L26" s="33"/>
      <c r="M26" s="54"/>
      <c r="N26" s="35"/>
      <c r="O26" s="15"/>
    </row>
    <row r="27" ht="24.85" spans="1:15">
      <c r="A27" s="30">
        <v>3</v>
      </c>
      <c r="B27" s="37" t="s">
        <v>615</v>
      </c>
      <c r="C27" s="32"/>
      <c r="D27" s="33"/>
      <c r="E27" s="34"/>
      <c r="F27" s="35"/>
      <c r="G27" s="15"/>
      <c r="I27" s="30">
        <v>6</v>
      </c>
      <c r="J27" s="37" t="s">
        <v>616</v>
      </c>
      <c r="K27" s="11"/>
      <c r="L27" s="12"/>
      <c r="M27" s="59"/>
      <c r="N27" s="14"/>
      <c r="O27" s="15"/>
    </row>
    <row r="28" spans="1:15">
      <c r="A28" s="30">
        <v>4</v>
      </c>
      <c r="B28" s="37" t="s">
        <v>252</v>
      </c>
      <c r="C28" s="32"/>
      <c r="D28" s="33"/>
      <c r="E28" s="34"/>
      <c r="F28" s="35"/>
      <c r="G28" s="15"/>
      <c r="I28" s="16" t="s">
        <v>617</v>
      </c>
      <c r="J28" s="17" t="s">
        <v>528</v>
      </c>
      <c r="K28" s="18"/>
      <c r="L28" s="19"/>
      <c r="M28" s="49"/>
      <c r="N28" s="21"/>
      <c r="O28" s="22"/>
    </row>
    <row r="29" spans="1:15">
      <c r="A29" s="23" t="s">
        <v>610</v>
      </c>
      <c r="B29" s="38" t="s">
        <v>262</v>
      </c>
      <c r="C29" s="25"/>
      <c r="D29" s="26"/>
      <c r="E29" s="27"/>
      <c r="F29" s="28"/>
      <c r="G29" s="29"/>
      <c r="I29" s="41" t="s">
        <v>588</v>
      </c>
      <c r="J29" s="52" t="s">
        <v>528</v>
      </c>
      <c r="K29" s="42"/>
      <c r="L29" s="43"/>
      <c r="M29" s="53"/>
      <c r="N29" s="45"/>
      <c r="O29" s="46"/>
    </row>
    <row r="30" spans="1:15">
      <c r="A30" s="30">
        <v>1</v>
      </c>
      <c r="B30" s="37" t="s">
        <v>618</v>
      </c>
      <c r="C30" s="32"/>
      <c r="D30" s="33"/>
      <c r="E30" s="34"/>
      <c r="F30" s="35"/>
      <c r="G30" s="15"/>
      <c r="I30" s="30">
        <v>1</v>
      </c>
      <c r="J30" s="37" t="s">
        <v>529</v>
      </c>
      <c r="K30" s="32"/>
      <c r="L30" s="33"/>
      <c r="M30" s="54"/>
      <c r="N30" s="35"/>
      <c r="O30" s="15"/>
    </row>
    <row r="31" spans="1:15">
      <c r="A31" s="36" t="s">
        <v>591</v>
      </c>
      <c r="B31" s="37" t="s">
        <v>619</v>
      </c>
      <c r="C31" s="32"/>
      <c r="D31" s="33"/>
      <c r="E31" s="34"/>
      <c r="F31" s="35"/>
      <c r="G31" s="15"/>
      <c r="I31" s="30">
        <v>2</v>
      </c>
      <c r="J31" s="37" t="s">
        <v>530</v>
      </c>
      <c r="K31" s="32"/>
      <c r="L31" s="33"/>
      <c r="M31" s="54"/>
      <c r="N31" s="35"/>
      <c r="O31" s="15"/>
    </row>
    <row r="32" spans="1:15">
      <c r="A32" s="36" t="s">
        <v>594</v>
      </c>
      <c r="B32" s="37" t="s">
        <v>620</v>
      </c>
      <c r="C32" s="32"/>
      <c r="D32" s="33"/>
      <c r="E32" s="34"/>
      <c r="F32" s="35"/>
      <c r="G32" s="15"/>
      <c r="I32" s="30">
        <v>3</v>
      </c>
      <c r="J32" s="47" t="s">
        <v>534</v>
      </c>
      <c r="K32" s="11"/>
      <c r="L32" s="12"/>
      <c r="M32" s="59"/>
      <c r="N32" s="14"/>
      <c r="O32" s="15"/>
    </row>
    <row r="33" spans="1:15">
      <c r="A33" s="36" t="s">
        <v>601</v>
      </c>
      <c r="B33" s="37" t="s">
        <v>621</v>
      </c>
      <c r="C33" s="32"/>
      <c r="D33" s="33"/>
      <c r="E33" s="34"/>
      <c r="F33" s="35"/>
      <c r="G33" s="15"/>
      <c r="I33" s="16" t="s">
        <v>622</v>
      </c>
      <c r="J33" s="17" t="s">
        <v>535</v>
      </c>
      <c r="K33" s="18"/>
      <c r="L33" s="19"/>
      <c r="M33" s="49"/>
      <c r="N33" s="21"/>
      <c r="O33" s="22"/>
    </row>
    <row r="34" spans="1:15">
      <c r="A34" s="36" t="s">
        <v>603</v>
      </c>
      <c r="B34" s="37" t="s">
        <v>623</v>
      </c>
      <c r="C34" s="32"/>
      <c r="D34" s="33"/>
      <c r="E34" s="34"/>
      <c r="F34" s="35"/>
      <c r="G34" s="15"/>
      <c r="I34" s="58" t="s">
        <v>588</v>
      </c>
      <c r="J34" s="52" t="s">
        <v>536</v>
      </c>
      <c r="K34" s="52"/>
      <c r="L34" s="52"/>
      <c r="M34" s="52"/>
      <c r="N34" s="52"/>
      <c r="O34" s="52"/>
    </row>
    <row r="35" spans="1:15">
      <c r="A35" s="30">
        <v>2</v>
      </c>
      <c r="B35" s="39" t="s">
        <v>328</v>
      </c>
      <c r="C35" s="32"/>
      <c r="D35" s="33"/>
      <c r="E35" s="34"/>
      <c r="F35" s="35"/>
      <c r="G35" s="15"/>
      <c r="I35" s="30">
        <v>1</v>
      </c>
      <c r="J35" s="60" t="s">
        <v>537</v>
      </c>
      <c r="K35" s="32"/>
      <c r="L35" s="33"/>
      <c r="M35" s="54"/>
      <c r="N35" s="35"/>
      <c r="O35" s="15"/>
    </row>
    <row r="36" spans="1:15">
      <c r="A36" s="23" t="s">
        <v>624</v>
      </c>
      <c r="B36" s="40" t="s">
        <v>388</v>
      </c>
      <c r="C36" s="25"/>
      <c r="D36" s="26"/>
      <c r="E36" s="27"/>
      <c r="F36" s="28"/>
      <c r="G36" s="29"/>
      <c r="I36" s="58" t="s">
        <v>605</v>
      </c>
      <c r="J36" s="52" t="s">
        <v>538</v>
      </c>
      <c r="K36" s="52"/>
      <c r="L36" s="52"/>
      <c r="M36" s="52"/>
      <c r="N36" s="52"/>
      <c r="O36" s="52"/>
    </row>
    <row r="37" spans="1:15">
      <c r="A37" s="30">
        <v>1</v>
      </c>
      <c r="B37" s="39" t="s">
        <v>625</v>
      </c>
      <c r="C37" s="32"/>
      <c r="D37" s="33"/>
      <c r="E37" s="34"/>
      <c r="F37" s="35"/>
      <c r="G37" s="15"/>
      <c r="I37" s="30">
        <v>1</v>
      </c>
      <c r="J37" s="37" t="s">
        <v>626</v>
      </c>
      <c r="K37" s="32"/>
      <c r="L37" s="33"/>
      <c r="M37" s="54"/>
      <c r="N37" s="35"/>
      <c r="O37" s="15"/>
    </row>
    <row r="38" spans="1:15">
      <c r="A38" s="30">
        <v>2</v>
      </c>
      <c r="B38" s="39" t="s">
        <v>627</v>
      </c>
      <c r="C38" s="32"/>
      <c r="D38" s="33"/>
      <c r="E38" s="34"/>
      <c r="F38" s="35"/>
      <c r="G38" s="15"/>
      <c r="I38" s="30">
        <v>2</v>
      </c>
      <c r="J38" s="37" t="s">
        <v>628</v>
      </c>
      <c r="K38" s="32"/>
      <c r="L38" s="33"/>
      <c r="M38" s="54"/>
      <c r="N38" s="35"/>
      <c r="O38" s="15"/>
    </row>
    <row r="39" spans="1:15">
      <c r="A39" s="30">
        <v>3</v>
      </c>
      <c r="B39" s="39" t="s">
        <v>391</v>
      </c>
      <c r="C39" s="32"/>
      <c r="D39" s="33"/>
      <c r="E39" s="34"/>
      <c r="F39" s="35"/>
      <c r="G39" s="15"/>
      <c r="I39" s="30">
        <v>3</v>
      </c>
      <c r="J39" s="37" t="s">
        <v>629</v>
      </c>
      <c r="K39" s="32"/>
      <c r="L39" s="33"/>
      <c r="M39" s="54"/>
      <c r="N39" s="35"/>
      <c r="O39" s="15"/>
    </row>
    <row r="40" spans="1:15">
      <c r="A40" s="30">
        <v>4</v>
      </c>
      <c r="B40" s="39" t="s">
        <v>392</v>
      </c>
      <c r="C40" s="32"/>
      <c r="D40" s="33"/>
      <c r="E40" s="34"/>
      <c r="F40" s="35"/>
      <c r="G40" s="15"/>
      <c r="I40" s="58" t="s">
        <v>610</v>
      </c>
      <c r="J40" s="52" t="s">
        <v>630</v>
      </c>
      <c r="K40" s="52"/>
      <c r="L40" s="52"/>
      <c r="M40" s="52"/>
      <c r="N40" s="52"/>
      <c r="O40" s="52"/>
    </row>
    <row r="41" spans="1:15">
      <c r="A41" s="23" t="s">
        <v>631</v>
      </c>
      <c r="B41" s="40" t="s">
        <v>393</v>
      </c>
      <c r="C41" s="25"/>
      <c r="D41" s="26"/>
      <c r="E41" s="27"/>
      <c r="F41" s="28"/>
      <c r="G41" s="29"/>
      <c r="I41" s="30">
        <v>1</v>
      </c>
      <c r="J41" s="37" t="s">
        <v>632</v>
      </c>
      <c r="K41" s="32"/>
      <c r="L41" s="33"/>
      <c r="M41" s="54"/>
      <c r="N41" s="35"/>
      <c r="O41" s="15"/>
    </row>
    <row r="42" spans="1:15">
      <c r="A42" s="30">
        <v>1</v>
      </c>
      <c r="B42" s="37" t="s">
        <v>394</v>
      </c>
      <c r="C42" s="32"/>
      <c r="D42" s="33"/>
      <c r="E42" s="34"/>
      <c r="F42" s="35"/>
      <c r="G42" s="15"/>
      <c r="I42" s="30">
        <v>2</v>
      </c>
      <c r="J42" s="37" t="s">
        <v>633</v>
      </c>
      <c r="K42" s="32"/>
      <c r="L42" s="33"/>
      <c r="M42" s="54"/>
      <c r="N42" s="35"/>
      <c r="O42" s="15"/>
    </row>
    <row r="43" spans="1:15">
      <c r="A43" s="30">
        <v>2</v>
      </c>
      <c r="B43" s="37" t="s">
        <v>403</v>
      </c>
      <c r="C43" s="32"/>
      <c r="D43" s="33"/>
      <c r="E43" s="34"/>
      <c r="F43" s="35"/>
      <c r="G43" s="15"/>
      <c r="I43" s="30">
        <v>3</v>
      </c>
      <c r="J43" s="37" t="s">
        <v>634</v>
      </c>
      <c r="K43" s="32"/>
      <c r="L43" s="33"/>
      <c r="M43" s="54"/>
      <c r="N43" s="35"/>
      <c r="O43" s="15"/>
    </row>
    <row r="44" spans="1:15">
      <c r="A44" s="30">
        <v>3</v>
      </c>
      <c r="B44" s="37" t="s">
        <v>404</v>
      </c>
      <c r="C44" s="32"/>
      <c r="D44" s="33"/>
      <c r="E44" s="34"/>
      <c r="F44" s="35"/>
      <c r="G44" s="15"/>
      <c r="I44" s="30">
        <v>4</v>
      </c>
      <c r="J44" s="37" t="s">
        <v>635</v>
      </c>
      <c r="K44" s="32"/>
      <c r="L44" s="33"/>
      <c r="M44" s="54"/>
      <c r="N44" s="35"/>
      <c r="O44" s="15"/>
    </row>
    <row r="45" spans="1:15">
      <c r="A45" s="30">
        <v>4</v>
      </c>
      <c r="B45" s="37" t="s">
        <v>405</v>
      </c>
      <c r="C45" s="32"/>
      <c r="D45" s="33"/>
      <c r="E45" s="34"/>
      <c r="F45" s="35"/>
      <c r="G45" s="15"/>
      <c r="I45" s="30">
        <v>5</v>
      </c>
      <c r="J45" s="37" t="s">
        <v>636</v>
      </c>
      <c r="K45" s="32"/>
      <c r="L45" s="33"/>
      <c r="M45" s="54"/>
      <c r="N45" s="35"/>
      <c r="O45" s="15"/>
    </row>
    <row r="46" spans="1:15">
      <c r="A46" s="30">
        <v>5</v>
      </c>
      <c r="B46" s="37" t="s">
        <v>406</v>
      </c>
      <c r="C46" s="32"/>
      <c r="D46" s="33"/>
      <c r="E46" s="34"/>
      <c r="F46" s="35"/>
      <c r="G46" s="15"/>
      <c r="I46" s="30">
        <v>6</v>
      </c>
      <c r="J46" s="37" t="s">
        <v>637</v>
      </c>
      <c r="K46" s="32"/>
      <c r="L46" s="33"/>
      <c r="M46" s="54"/>
      <c r="N46" s="35"/>
      <c r="O46" s="15"/>
    </row>
    <row r="47" spans="1:15">
      <c r="A47" s="30">
        <v>6</v>
      </c>
      <c r="B47" s="37" t="s">
        <v>559</v>
      </c>
      <c r="C47" s="32"/>
      <c r="D47" s="33"/>
      <c r="E47" s="34"/>
      <c r="F47" s="35"/>
      <c r="G47" s="15"/>
      <c r="I47" s="58" t="s">
        <v>624</v>
      </c>
      <c r="J47" s="52" t="s">
        <v>638</v>
      </c>
      <c r="K47" s="52"/>
      <c r="L47" s="52"/>
      <c r="M47" s="52"/>
      <c r="N47" s="52"/>
      <c r="O47" s="52"/>
    </row>
    <row r="48" spans="1:15">
      <c r="A48" s="16" t="s">
        <v>639</v>
      </c>
      <c r="B48" s="17" t="s">
        <v>407</v>
      </c>
      <c r="C48" s="18"/>
      <c r="D48" s="19"/>
      <c r="E48" s="20"/>
      <c r="F48" s="21"/>
      <c r="G48" s="22"/>
      <c r="I48" s="30">
        <v>1</v>
      </c>
      <c r="J48" s="37" t="s">
        <v>640</v>
      </c>
      <c r="K48" s="32"/>
      <c r="L48" s="33"/>
      <c r="M48" s="54"/>
      <c r="N48" s="35"/>
      <c r="O48" s="15"/>
    </row>
    <row r="49" spans="1:15">
      <c r="A49" s="41" t="s">
        <v>588</v>
      </c>
      <c r="B49" s="38" t="s">
        <v>408</v>
      </c>
      <c r="C49" s="42"/>
      <c r="D49" s="43"/>
      <c r="E49" s="44"/>
      <c r="F49" s="45"/>
      <c r="G49" s="46"/>
      <c r="I49" s="30">
        <v>2</v>
      </c>
      <c r="J49" s="37" t="s">
        <v>641</v>
      </c>
      <c r="K49" s="32"/>
      <c r="L49" s="33"/>
      <c r="M49" s="54"/>
      <c r="N49" s="35"/>
      <c r="O49" s="15"/>
    </row>
    <row r="50" spans="1:15">
      <c r="A50" s="30">
        <v>1</v>
      </c>
      <c r="B50" s="37" t="s">
        <v>409</v>
      </c>
      <c r="C50" s="32"/>
      <c r="D50" s="33"/>
      <c r="E50" s="34"/>
      <c r="F50" s="35"/>
      <c r="G50" s="15"/>
      <c r="I50" s="30">
        <v>3</v>
      </c>
      <c r="J50" s="37" t="s">
        <v>642</v>
      </c>
      <c r="K50" s="32"/>
      <c r="L50" s="33"/>
      <c r="M50" s="54"/>
      <c r="N50" s="35"/>
      <c r="O50" s="15"/>
    </row>
    <row r="51" spans="1:15">
      <c r="A51" s="30">
        <v>2</v>
      </c>
      <c r="B51" s="37" t="s">
        <v>643</v>
      </c>
      <c r="C51" s="32"/>
      <c r="D51" s="33"/>
      <c r="E51" s="34"/>
      <c r="F51" s="35"/>
      <c r="G51" s="15"/>
      <c r="I51" s="30">
        <v>4</v>
      </c>
      <c r="J51" s="37" t="s">
        <v>644</v>
      </c>
      <c r="K51" s="32"/>
      <c r="L51" s="33"/>
      <c r="M51" s="54"/>
      <c r="N51" s="35"/>
      <c r="O51" s="15"/>
    </row>
    <row r="52" spans="1:15">
      <c r="A52" s="23" t="s">
        <v>605</v>
      </c>
      <c r="B52" s="38" t="s">
        <v>411</v>
      </c>
      <c r="C52" s="25"/>
      <c r="D52" s="26"/>
      <c r="E52" s="27"/>
      <c r="F52" s="28"/>
      <c r="G52" s="29"/>
      <c r="I52" s="30">
        <v>5</v>
      </c>
      <c r="J52" s="37" t="s">
        <v>645</v>
      </c>
      <c r="K52" s="32"/>
      <c r="L52" s="33"/>
      <c r="M52" s="54"/>
      <c r="N52" s="35"/>
      <c r="O52" s="15"/>
    </row>
    <row r="53" spans="1:15">
      <c r="A53" s="30">
        <v>1</v>
      </c>
      <c r="B53" s="37" t="s">
        <v>413</v>
      </c>
      <c r="C53" s="32"/>
      <c r="D53" s="33"/>
      <c r="E53" s="34"/>
      <c r="F53" s="35"/>
      <c r="G53" s="15"/>
      <c r="I53" s="16" t="s">
        <v>646</v>
      </c>
      <c r="J53" s="17" t="s">
        <v>647</v>
      </c>
      <c r="K53" s="18"/>
      <c r="L53" s="19"/>
      <c r="M53" s="61"/>
      <c r="N53" s="21"/>
      <c r="O53" s="22"/>
    </row>
    <row r="54" spans="1:15">
      <c r="A54" s="30">
        <v>2</v>
      </c>
      <c r="B54" s="37" t="s">
        <v>414</v>
      </c>
      <c r="C54" s="32"/>
      <c r="D54" s="33"/>
      <c r="E54" s="34"/>
      <c r="F54" s="35"/>
      <c r="G54" s="15"/>
      <c r="I54" s="58" t="s">
        <v>588</v>
      </c>
      <c r="J54" s="52" t="s">
        <v>648</v>
      </c>
      <c r="K54" s="52"/>
      <c r="L54" s="52"/>
      <c r="M54" s="52"/>
      <c r="N54" s="52"/>
      <c r="O54" s="52"/>
    </row>
    <row r="55" spans="1:15">
      <c r="A55" s="23" t="s">
        <v>610</v>
      </c>
      <c r="B55" s="38" t="s">
        <v>415</v>
      </c>
      <c r="C55" s="25"/>
      <c r="D55" s="26"/>
      <c r="E55" s="27"/>
      <c r="F55" s="28"/>
      <c r="G55" s="29"/>
      <c r="I55" s="30">
        <v>1</v>
      </c>
      <c r="J55" s="60" t="s">
        <v>649</v>
      </c>
      <c r="K55" s="32"/>
      <c r="L55" s="33"/>
      <c r="M55" s="62"/>
      <c r="N55" s="35"/>
      <c r="O55" s="15"/>
    </row>
    <row r="56" spans="1:15">
      <c r="A56" s="30">
        <v>1</v>
      </c>
      <c r="B56" s="37" t="s">
        <v>416</v>
      </c>
      <c r="C56" s="32"/>
      <c r="D56" s="33"/>
      <c r="E56" s="34"/>
      <c r="F56" s="35"/>
      <c r="G56" s="15"/>
      <c r="I56" s="30">
        <v>2</v>
      </c>
      <c r="J56" s="60" t="s">
        <v>650</v>
      </c>
      <c r="K56" s="32"/>
      <c r="L56" s="33"/>
      <c r="M56" s="62"/>
      <c r="N56" s="35"/>
      <c r="O56" s="15"/>
    </row>
    <row r="57" spans="1:15">
      <c r="A57" s="30">
        <v>2</v>
      </c>
      <c r="B57" s="47" t="s">
        <v>651</v>
      </c>
      <c r="C57" s="32"/>
      <c r="D57" s="33"/>
      <c r="E57" s="34"/>
      <c r="F57" s="35"/>
      <c r="G57" s="15"/>
      <c r="I57" s="58" t="s">
        <v>605</v>
      </c>
      <c r="J57" s="52" t="s">
        <v>652</v>
      </c>
      <c r="K57" s="52"/>
      <c r="L57" s="52"/>
      <c r="M57" s="52"/>
      <c r="N57" s="52"/>
      <c r="O57" s="52"/>
    </row>
    <row r="58" spans="1:15">
      <c r="A58" s="23" t="s">
        <v>624</v>
      </c>
      <c r="B58" s="48" t="s">
        <v>418</v>
      </c>
      <c r="C58" s="25"/>
      <c r="D58" s="26"/>
      <c r="E58" s="27"/>
      <c r="F58" s="28"/>
      <c r="G58" s="29"/>
      <c r="I58" s="30">
        <v>1</v>
      </c>
      <c r="J58" s="60" t="s">
        <v>653</v>
      </c>
      <c r="K58" s="32"/>
      <c r="L58" s="33"/>
      <c r="M58" s="62"/>
      <c r="N58" s="35"/>
      <c r="O58" s="15"/>
    </row>
    <row r="59" spans="1:15">
      <c r="A59" s="30">
        <v>1</v>
      </c>
      <c r="B59" s="47" t="s">
        <v>419</v>
      </c>
      <c r="C59" s="32"/>
      <c r="D59" s="33"/>
      <c r="E59" s="34"/>
      <c r="F59" s="35"/>
      <c r="G59" s="15"/>
      <c r="I59" s="30">
        <v>2</v>
      </c>
      <c r="J59" s="60" t="s">
        <v>654</v>
      </c>
      <c r="K59" s="32"/>
      <c r="L59" s="33"/>
      <c r="M59" s="62"/>
      <c r="N59" s="35"/>
      <c r="O59" s="15"/>
    </row>
    <row r="60" spans="1:15">
      <c r="A60" s="30">
        <v>2</v>
      </c>
      <c r="B60" s="47" t="s">
        <v>420</v>
      </c>
      <c r="C60" s="32"/>
      <c r="D60" s="33"/>
      <c r="E60" s="34"/>
      <c r="F60" s="35"/>
      <c r="G60" s="15"/>
      <c r="I60" s="30">
        <v>3</v>
      </c>
      <c r="J60" s="60" t="s">
        <v>655</v>
      </c>
      <c r="K60" s="32"/>
      <c r="L60" s="33"/>
      <c r="M60" s="62"/>
      <c r="N60" s="35"/>
      <c r="O60" s="15"/>
    </row>
    <row r="61" spans="1:15">
      <c r="A61" s="30">
        <v>3</v>
      </c>
      <c r="B61" s="47" t="s">
        <v>421</v>
      </c>
      <c r="C61" s="32"/>
      <c r="D61" s="33"/>
      <c r="E61" s="34"/>
      <c r="F61" s="35"/>
      <c r="G61" s="15"/>
      <c r="I61" s="30">
        <v>4</v>
      </c>
      <c r="J61" s="60" t="s">
        <v>656</v>
      </c>
      <c r="K61" s="32"/>
      <c r="L61" s="33"/>
      <c r="M61" s="62"/>
      <c r="N61" s="35"/>
      <c r="O61" s="15"/>
    </row>
    <row r="62" spans="1:15">
      <c r="A62" s="23" t="s">
        <v>657</v>
      </c>
      <c r="B62" s="40" t="s">
        <v>422</v>
      </c>
      <c r="C62" s="25"/>
      <c r="D62" s="26"/>
      <c r="E62" s="27"/>
      <c r="F62" s="28"/>
      <c r="G62" s="29"/>
      <c r="I62" s="16" t="s">
        <v>658</v>
      </c>
      <c r="J62" s="17" t="s">
        <v>558</v>
      </c>
      <c r="K62" s="18"/>
      <c r="L62" s="19"/>
      <c r="M62" s="49"/>
      <c r="N62" s="19"/>
      <c r="O62" s="22"/>
    </row>
    <row r="63" spans="1:15">
      <c r="A63" s="30">
        <v>1</v>
      </c>
      <c r="B63" s="40" t="s">
        <v>422</v>
      </c>
      <c r="C63" s="32"/>
      <c r="D63" s="33"/>
      <c r="E63" s="34"/>
      <c r="F63" s="35"/>
      <c r="G63" s="15"/>
      <c r="I63" s="41" t="s">
        <v>588</v>
      </c>
      <c r="J63" s="52" t="s">
        <v>558</v>
      </c>
      <c r="K63" s="42"/>
      <c r="L63" s="43"/>
      <c r="M63" s="53"/>
      <c r="N63" s="45"/>
      <c r="O63" s="46"/>
    </row>
    <row r="64" spans="1:15">
      <c r="A64" s="16"/>
      <c r="B64" s="17"/>
      <c r="C64" s="18"/>
      <c r="D64" s="19"/>
      <c r="E64" s="49"/>
      <c r="F64" s="21"/>
      <c r="G64" s="22"/>
      <c r="I64" s="63">
        <v>1</v>
      </c>
      <c r="J64" s="64" t="s">
        <v>558</v>
      </c>
      <c r="K64" s="65"/>
      <c r="L64" s="66"/>
      <c r="M64" s="67"/>
      <c r="N64" s="68"/>
      <c r="O64" s="69"/>
    </row>
    <row r="65" spans="1:15">
      <c r="A65" s="41"/>
      <c r="B65" s="52"/>
      <c r="C65" s="42"/>
      <c r="D65" s="43"/>
      <c r="E65" s="53"/>
      <c r="F65" s="45"/>
      <c r="G65" s="46"/>
      <c r="I65" s="16" t="s">
        <v>659</v>
      </c>
      <c r="J65" s="17" t="s">
        <v>559</v>
      </c>
      <c r="K65" s="18"/>
      <c r="L65" s="19"/>
      <c r="M65" s="49"/>
      <c r="N65" s="21"/>
      <c r="O65" s="22"/>
    </row>
    <row r="66" spans="1:15">
      <c r="A66" s="30"/>
      <c r="B66" s="47"/>
      <c r="C66" s="32"/>
      <c r="D66" s="33"/>
      <c r="E66" s="54"/>
      <c r="F66" s="35"/>
      <c r="G66" s="15"/>
      <c r="I66" s="41" t="s">
        <v>588</v>
      </c>
      <c r="J66" s="52" t="s">
        <v>559</v>
      </c>
      <c r="K66" s="42"/>
      <c r="L66" s="43"/>
      <c r="M66" s="53"/>
      <c r="N66" s="45"/>
      <c r="O66" s="46"/>
    </row>
    <row r="67" spans="1:15">
      <c r="A67" s="30"/>
      <c r="B67" s="55"/>
      <c r="C67" s="32"/>
      <c r="D67" s="33"/>
      <c r="E67" s="54"/>
      <c r="F67" s="35"/>
      <c r="G67" s="15"/>
      <c r="I67" s="30">
        <v>1</v>
      </c>
      <c r="J67" s="60" t="s">
        <v>560</v>
      </c>
      <c r="K67" s="11"/>
      <c r="L67" s="12"/>
      <c r="M67" s="13"/>
      <c r="N67" s="12"/>
      <c r="O67" s="15"/>
    </row>
    <row r="68" spans="1:15">
      <c r="A68" s="30"/>
      <c r="B68" s="37"/>
      <c r="C68" s="32"/>
      <c r="D68" s="33"/>
      <c r="E68" s="54"/>
      <c r="F68" s="35"/>
      <c r="G68" s="15"/>
      <c r="I68" s="30">
        <v>2</v>
      </c>
      <c r="J68" s="39" t="s">
        <v>561</v>
      </c>
      <c r="K68" s="70"/>
      <c r="L68" s="71"/>
      <c r="M68" s="72"/>
      <c r="N68" s="71"/>
      <c r="O68" s="70"/>
    </row>
    <row r="69" spans="1:15">
      <c r="A69" s="30"/>
      <c r="B69" s="37"/>
      <c r="C69" s="32"/>
      <c r="D69" s="33"/>
      <c r="E69" s="54"/>
      <c r="F69" s="35"/>
      <c r="G69" s="15"/>
      <c r="I69" s="9">
        <v>3</v>
      </c>
      <c r="J69" s="39" t="s">
        <v>568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11.30报备计划库</vt:lpstr>
      <vt:lpstr>统计表 </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2021-11-11T19:19:00Z</dcterms:created>
  <dcterms:modified xsi:type="dcterms:W3CDTF">2024-12-18T11:10:26Z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60CCE7E72DF64F24B3D30CCB91CE10FF</vt:lpwstr>
  </property>
</Properties>
</file>