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1925"/>
  </bookViews>
  <sheets>
    <sheet name="项目库" sheetId="18" r:id="rId1"/>
    <sheet name="项目库统计表" sheetId="16" r:id="rId2"/>
  </sheets>
  <externalReferences>
    <externalReference r:id="rId3"/>
  </externalReferences>
  <definedNames>
    <definedName name="_xlnm._FilterDatabase" localSheetId="0" hidden="1">项目库!$7:$183</definedName>
    <definedName name="_xlnm._FilterDatabase" localSheetId="1" hidden="1">项目库统计表!$A$3:$G$102</definedName>
    <definedName name="_xlnm.Print_Titles" localSheetId="0">项目库!$3:$6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<sst xmlns="http://schemas.openxmlformats.org/spreadsheetml/2006/main" count="1893" uniqueCount="653">
  <si>
    <t>附件1</t>
  </si>
  <si>
    <t xml:space="preserve"> </t>
  </si>
  <si>
    <t>克州阿克陶县2026年巩固拓展脱贫攻坚成果和乡村振兴项目（储备库）</t>
  </si>
  <si>
    <t>序号</t>
  </si>
  <si>
    <t>项目库编号(A)</t>
  </si>
  <si>
    <t xml:space="preserve">年度 </t>
  </si>
  <si>
    <t>项目名称(B)</t>
  </si>
  <si>
    <t>项目类别(C)</t>
  </si>
  <si>
    <t>项目子类型(D)</t>
  </si>
  <si>
    <t>建设性质（新建、扩建）     (E)</t>
  </si>
  <si>
    <t>实施地点（具体到村）(F)</t>
  </si>
  <si>
    <t>建设起止时间</t>
  </si>
  <si>
    <t>主要建设内容 (G)</t>
  </si>
  <si>
    <t>建设规模(H)</t>
  </si>
  <si>
    <t>规模单位</t>
  </si>
  <si>
    <t>项目个数</t>
  </si>
  <si>
    <t>受益情况</t>
  </si>
  <si>
    <t>资金规模（I）</t>
  </si>
  <si>
    <t>资金来源</t>
  </si>
  <si>
    <t>责任部门及责任人（K）</t>
  </si>
  <si>
    <t>简要绩效目标(L)</t>
  </si>
  <si>
    <t>简要利益机制</t>
  </si>
  <si>
    <t>入库时间(M)</t>
  </si>
  <si>
    <t>审批文号(N)</t>
  </si>
  <si>
    <t>备注</t>
  </si>
  <si>
    <t>户</t>
  </si>
  <si>
    <t>人</t>
  </si>
  <si>
    <t>衔接资金</t>
  </si>
  <si>
    <r>
      <rPr>
        <b/>
        <sz val="12"/>
        <rFont val="宋体"/>
        <charset val="134"/>
      </rPr>
      <t>地方政府债券(J</t>
    </r>
    <r>
      <rPr>
        <b/>
        <vertAlign val="subscript"/>
        <sz val="12"/>
        <rFont val="宋体"/>
        <charset val="134"/>
      </rPr>
      <t>4</t>
    </r>
    <r>
      <rPr>
        <b/>
        <sz val="12"/>
        <rFont val="宋体"/>
        <charset val="134"/>
      </rPr>
      <t>)</t>
    </r>
  </si>
  <si>
    <t>州级配套资金</t>
  </si>
  <si>
    <t>县级配套资金</t>
  </si>
  <si>
    <t>其他资金(J5)</t>
  </si>
  <si>
    <t>备注（其他资金名称）</t>
  </si>
  <si>
    <t>企业投资</t>
  </si>
  <si>
    <t>建设单位</t>
  </si>
  <si>
    <t>建设单位责任人</t>
  </si>
  <si>
    <r>
      <rPr>
        <b/>
        <sz val="12"/>
        <rFont val="宋体"/>
        <charset val="134"/>
      </rPr>
      <t>项目主管单位（K</t>
    </r>
    <r>
      <rPr>
        <b/>
        <vertAlign val="subscript"/>
        <sz val="12"/>
        <rFont val="宋体"/>
        <charset val="134"/>
      </rPr>
      <t>1</t>
    </r>
    <r>
      <rPr>
        <b/>
        <sz val="12"/>
        <rFont val="宋体"/>
        <charset val="134"/>
      </rPr>
      <t>)</t>
    </r>
  </si>
  <si>
    <t>项目主管责任人（K2)</t>
  </si>
  <si>
    <t>县级分管领导</t>
  </si>
  <si>
    <t>合计</t>
  </si>
  <si>
    <t>乡村振兴巩固任务</t>
  </si>
  <si>
    <t>以工代赈任务</t>
  </si>
  <si>
    <t>少数民族发展任务</t>
  </si>
  <si>
    <t>国有贫困农牧场任务</t>
  </si>
  <si>
    <t>中央</t>
  </si>
  <si>
    <t>自治区</t>
  </si>
  <si>
    <t>一级</t>
  </si>
  <si>
    <t>产业发展</t>
  </si>
  <si>
    <t>二级</t>
  </si>
  <si>
    <t>产业到户奖补</t>
  </si>
  <si>
    <t>三级</t>
  </si>
  <si>
    <t>种植业</t>
  </si>
  <si>
    <t>AKT26-DHJB001-1</t>
  </si>
  <si>
    <t>阿克陶县2026年种植业补助项目</t>
  </si>
  <si>
    <t>种植业基地</t>
  </si>
  <si>
    <t>新建</t>
  </si>
  <si>
    <t>阿克陶县各乡镇</t>
  </si>
  <si>
    <t>2026年1月-11月</t>
  </si>
  <si>
    <t>阿克陶县对种植业补助项目共6项，计划投资1778.789655万元，其中：1.主要粮食单产提升补助213688.91亩，共11271户，计划投资1602.6672万元；
2.深松整地补助14655.43亩，共514户，计划投资21.983145万元；
3.积造有机肥补助：共 8439立方，共95户，计划投资 25.3170万元；
4.滴管灌溉补助34680.77亩，共1526户，计划投资104.04231万元；
5.大棚改造提升补助132个，共12户，计划投资19.8万元；
6.拱棚提升改造补助166座，共62户，计划投资4.98万元；</t>
  </si>
  <si>
    <t>项</t>
  </si>
  <si>
    <t>农业技术推广中心</t>
  </si>
  <si>
    <t>梁亚兵</t>
  </si>
  <si>
    <t>农业农村局</t>
  </si>
  <si>
    <t>纵瑞利</t>
  </si>
  <si>
    <t>杨涛</t>
  </si>
  <si>
    <t>社会效益指标：项目覆盖阿克陶镇、玉麦镇、巴仁乡、加马铁热克乡、喀热开其克乡、克孜勒陶镇、恰尔隆镇、塔尔乡符合种植业项目申报条件的脱贫户和监测户家庭人口。
.经济效益指标：本项目可直接群众增收1778.789655万元。</t>
  </si>
  <si>
    <t>通过庭院经济补助项目的实施，促进脱贫户（含监测对象家庭）生积产极性，引导脱贫户（含监测对象家庭）发展产业，有效提高脱贫户（含监测对象家庭）收入。</t>
  </si>
  <si>
    <t>2025.12.1</t>
  </si>
  <si>
    <t>陶农函〔2025〕85号</t>
  </si>
  <si>
    <t>实施计划</t>
  </si>
  <si>
    <t>畜牧业</t>
  </si>
  <si>
    <t>AKT26-DHJB002-1</t>
  </si>
  <si>
    <t>阿克陶县2026年畜牧业养殖补助项目</t>
  </si>
  <si>
    <t>阿克陶县各乡镇畜牧业补助项目共8项，计划补助10373.8万元，其中：1.自繁良种母畜（牛）20857头，共10348户，计划投资6257.1万元；2.自繁良种母畜（羊）85727只，共8086户，计划投资2571.81万元；3.自繁良种母畜（牦牛）2650头，共1009户，计划投资795万元；4、引进良种母畜（牛）926头，共674户，计划投资370.4万元；5、引进良种母畜（羊）2770只羊，共804户，计划投资110.8万元；6、储备优质饲草料41700吨，共计1300户，计划投资208.5万元；7、配套设施补助（棚圈、青贮窖），共计200户，计划投资20万元；8、社会化服务，共计6500户，计划投资40万元。</t>
  </si>
  <si>
    <t>畜牧兽医站</t>
  </si>
  <si>
    <t>艾合买提·库尔班</t>
  </si>
  <si>
    <t>质量指标：项目验收合格率100%；社会效益指标：增收监测户≥28921户；促进畜牧业高质量发展，进一步激发内生动力，持续经济增长。</t>
  </si>
  <si>
    <t>壮大发展入户项目，可巩固拓展脱贫户（含监测帮扶家庭）产业发展，进一步带动自身经济增长；确保已脱贫户（含监测帮扶家庭）脱贫后稳得住，有产业，能发展；激发内生动力，确保脱贫后能持续发展。</t>
  </si>
  <si>
    <t>林果业</t>
  </si>
  <si>
    <t>渔业</t>
  </si>
  <si>
    <t>庭院经济</t>
  </si>
  <si>
    <t>AKT26-DHJB003-1</t>
  </si>
  <si>
    <t>阿克陶县2026年庭院经济补助项目</t>
  </si>
  <si>
    <t>阿克陶县阿克陶镇、玉麦镇、巴仁乡、加马铁热克乡、喀热开其克乡、恰尔隆镇、塔尔乡</t>
  </si>
  <si>
    <t>利用自家房前屋后、前庭后院等区域发展家庭特色种植（瓜菜等经济作物），种植面积在0.2亩以上并产生一定效益的，按照每亩1000元的标准给予补助，在阿克陶镇、玉麦镇、巴仁乡、加马铁热克乡、喀热开其克乡、恰尔隆镇、塔尔乡实施7352户1911.66亩庭院特色种植。计划投资191.166万元。</t>
  </si>
  <si>
    <t>亩</t>
  </si>
  <si>
    <t>社会效益指标：通过庭院经济补助项目的实施，扶持本村农户继续扩大生产规模，提升农户积极性，激发群众创业就业热情，拓宽群众就业增收渠道，促进农户不断增收创收，加强群众的幸福感与获得感。
经济效益指标：可直接群众增收191.166万元。</t>
  </si>
  <si>
    <t>就业创业</t>
  </si>
  <si>
    <t>AKT26-DHJB006-1</t>
  </si>
  <si>
    <t>阿克陶县2026年自主创业补助项目</t>
  </si>
  <si>
    <t>创业补助2213人（户）383.9万元（其中：按照2000元/人补助1626人&lt;户&gt;325.2万元，按照1000元/人补助587人&lt;户&gt;58.7万元）。</t>
  </si>
  <si>
    <t>人社局</t>
  </si>
  <si>
    <t>朱玲</t>
  </si>
  <si>
    <t>李世锋</t>
  </si>
  <si>
    <t xml:space="preserve">
数量指标：享受补助脱贫户和监测对象家庭收入明显提高，通过自主创业补助使2213人增收323万元以上。
质量指标：补助发放准确率≥98%。
时效指标：补助资金在规定时间内支付到位率≥98%。
服务对象满意度指标：享受补助对象满意度≥95%。</t>
  </si>
  <si>
    <t>壮大发展自主创业，可提高脱贫户（含监测帮扶家庭）自主创业，可实现自身经短平快的济增长；从而确保脱贫户（含监测帮扶家庭）脱贫后稳得住，经济增益高，确保实现家庭经济增收。</t>
  </si>
  <si>
    <t>2026.1.12</t>
  </si>
  <si>
    <t>AKT26-DHJB006-3</t>
  </si>
  <si>
    <t>阿克陶县2026年支持公益性岗位补助项目</t>
  </si>
  <si>
    <t>对现有符合条件的公益性岗位，工资不足阿克陶县最低工资标准（未缴纳劳动者个人“三险一金”等费用的按照1750元的标准；已缴纳劳动者个人“三险一金”等费用的按照代扣代缴后的标准）的部分给予补助，涉及2235人1648.25678万元。</t>
  </si>
  <si>
    <t xml:space="preserve">
数量指标：享受补助脱贫户和监测对象家庭收入明显提高，通过公益性岗位补助使2235人增收1648万元以上。
质量指标：补助发放准确率≥98%。
时效指标：补助资金在规定时间内支付到位率≥98%。
服务对象满意度指标：享受补助对象满意度≥95%。</t>
  </si>
  <si>
    <t>鼓励脱贫户、监测户等目标群体就地就近就业，从源头防范返贫风险，促进农户不断增收创收，持续巩固脱贫攻坚成果，实现从“输血”到“造血”转变。</t>
  </si>
  <si>
    <t>AKT26-DHJB006-2</t>
  </si>
  <si>
    <t>阿克陶县2026年一次性交通补助项目</t>
  </si>
  <si>
    <t>一次性交通补助8543人585.15565万元（疆内4901人143.9119万元，疆外3642人441.24375万元）</t>
  </si>
  <si>
    <t>社会效益指标：通过项目实施，鼓励有能力的人员外出务工就业，拓宽群众就业增收渠道，促进农户不断增收创收，加强群众的幸福感与获得感。
经济效益指标：可直接增收585.15565万元。</t>
  </si>
  <si>
    <t>促进就业率，确保脱贫后稳得住，经济增益高，脱贫后能持续发展实现家庭经济增收。</t>
  </si>
  <si>
    <t>生产项目</t>
  </si>
  <si>
    <t>AKT26-007-4</t>
  </si>
  <si>
    <t>阿克陶县玉麦镇恰格尔村、玉麦村2026年土地提升改造建设项目</t>
  </si>
  <si>
    <t>玉麦镇恰格尔村、玉麦村</t>
  </si>
  <si>
    <t>计划对恰格尔村（1小队1070亩，3-5-6小队445亩，7小队411亩）合计1926亩土地进行平整配套节水灌溉，对玉麦村1200亩已平整地块配套节水灌溉，主要建设内容为：
1.田块整治工程：恰格尔村土地平整1926亩。
2.灌溉与排水工程：新建滴灌系统首部5套，新建沉砂池5座（含离心泵、过滤器、施肥箱、变频柜）及其他配套设施。
3.农田输配电工程：新建10KV高压输电线路及0.38KV低压输电线路。
4.田间道路工程：新建田间道1.83km。</t>
  </si>
  <si>
    <t>玉麦镇</t>
  </si>
  <si>
    <t>阿不力克木·铁米尔</t>
  </si>
  <si>
    <t>数量指标：平整土地1926亩；新建滴灌系统5套，沉砂池5座，控制灌溉面积3126亩；新建10KV高压输电线路及0.38KV低压输电线路；新建田间道1.83km。
效益指标：受益人口数1363人。</t>
  </si>
  <si>
    <t>项目实施后降低了农民的劳动强度，帮助农民尽快脱贫致富，对农民增收、农村稳定和农业发展有重要作用。增加村集体输入</t>
  </si>
  <si>
    <t>AKT26-007-5</t>
  </si>
  <si>
    <t>阿克陶县玉麦镇玉麦村草地提升改造建设项目</t>
  </si>
  <si>
    <t>玉麦镇玉麦村</t>
  </si>
  <si>
    <t>2026年3月-10月</t>
  </si>
  <si>
    <t>玉麦村860亩草地提升改造，具体内容如下：
对860亩草地进行土地提升改造，建一个蓄水池、水泵房，铺设滴灌管网及滴灌附属配套设施。深松土地深度要80厘米。</t>
  </si>
  <si>
    <t>数量指标：改造草地860亩；新建一座68平方米水泵房，一个804平方米沉砂蓄水池，深松土地达到80cm。
效益指标：受益人口数821人。</t>
  </si>
  <si>
    <t>改善农业生产条件，提升农业综合生产能力，为村民提供更稳定的生产保障，增强村民发展农业的信心，助力乡村振兴。
滴灌设施能有效节约水资源，盐碱地改造有利于改善区域土壤生态环境，实现农业可持续发展。</t>
  </si>
  <si>
    <t>AKT26-007-18</t>
  </si>
  <si>
    <t>阿克陶县巴仁乡吐尔村、克孜勒吾斯塘村2026年温室大棚建设项目</t>
  </si>
  <si>
    <t>巴仁乡吐尔村、克孜勒吾斯塘村</t>
  </si>
  <si>
    <t>计划新建温室大棚20座，每座占地面积2亩，使用一侧素土结构，单层膜结构，薄膜上面铺棉被或者卷帘，保证保温效果，并进行客土换填，安装及其他附属配套设施，其中吐尔村10座、克孜勒吾斯塘村10座。</t>
  </si>
  <si>
    <t>座</t>
  </si>
  <si>
    <t>巴仁乡</t>
  </si>
  <si>
    <t>帕尔哈提·塔来提</t>
  </si>
  <si>
    <t>1.发展壮大巴仁乡种植业，推动乡村产业健康持续发展。
2.扩大产业生产规模，有效助力乡村振兴，带动村集体经济年收入超10万元。
3.提高群众满意度，项目覆盖受益人口数超20户。</t>
  </si>
  <si>
    <t>通过项目实施，发展壮大巴仁乡种植业，推动乡村产业健康持续发展，扩大产业生产规模，有效助力乡村振兴，带动村民增收，带动村民就近就地就业，壮大村集体经济收入。</t>
  </si>
  <si>
    <t>AKT26-007-19</t>
  </si>
  <si>
    <t>阿克陶县恰尔隆镇2026年设施农业大棚建设项目</t>
  </si>
  <si>
    <t>恰尔隆镇昆仑佳苑社区</t>
  </si>
  <si>
    <t>计划新建大棚75座，其中吉郎德村20座，托依鲁布隆村10座，巴勒达灵窝孜村15座，喀依孜村20座，其克尔铁热克村10座。每座大棚长90米，宽16米，建筑面积为1440㎡，总体规划水电各类等配套附属设施。</t>
  </si>
  <si>
    <t>恰尔隆镇</t>
  </si>
  <si>
    <t>1.新建75座设施农业大棚，每座占地约1440平方米；2.建成后由恰尔隆镇各村村集体管理运营，可带动5个行政村发展壮大村集体经济，棚均收益1.5万元左右；3.并为辖区富余劳动力，提供就业岗位，带动辖区内劳动力实现稳定就业150余人，人均月收入1500元以上；4.试种新品种，并向农户进行推广种植，促进本地大棚产业基地实现持续发展壮大。</t>
  </si>
  <si>
    <t>提高恰尔隆镇主导产业收入，服务更多群众，同时每年可稳定带动群众实现就近就地就业，引导群众学习种植技术，激发群众内生动力，促进群众发展大棚种植，最终形成一批先富带后富，实现群众致富增收。</t>
  </si>
  <si>
    <t>AKT26-007-21</t>
  </si>
  <si>
    <t>阿克陶县托尔塔依农场2026年设施农业大棚建设项目</t>
  </si>
  <si>
    <t>苗圃</t>
  </si>
  <si>
    <t>计划新建大棚5座，每座占地1亩，配套水电等附属设施。</t>
  </si>
  <si>
    <t>项目建成后，由阿克陶县托尔塔依农牧业投资有限责任公司种植经营，每年增加收入10万元。</t>
  </si>
  <si>
    <t>改善大棚生产条件，促进冬季低温时大棚种植产业发展，提高农业种植产业效益。</t>
  </si>
  <si>
    <t>AKT26-007-11</t>
  </si>
  <si>
    <t>阿克陶县克孜勒陶镇2026年蔬菜大棚建设项目</t>
  </si>
  <si>
    <t>克孜勒陶镇丝路佳苑</t>
  </si>
  <si>
    <t>在丝路佳苑建设8座长50米、宽10米的蔬菜大棚（相应配套电、水、管道等基础设施）。</t>
  </si>
  <si>
    <t>克孜勒陶镇</t>
  </si>
  <si>
    <t>阿不来提·塞买尔</t>
  </si>
  <si>
    <t xml:space="preserve">1.项目验收合格率：100%；3.时效指标：项目计划开工时间2025年4月；4.社会效益指标：受益农户户数≥38户；5.可持续影响指标：项目建成后，可带动30名以上搬迁群众就地就近就业，年增加村集体收入20万元以上，将大大推动搬迁群众市民化进程；6.服务对象满意度指标：受益对象满意度≥98%。
</t>
  </si>
  <si>
    <t>蔬菜大棚通过丰富“菜篮子”，给当地居民提供就业机会，增加村集体资产租金收入，并通过分红增加困难群众收入。</t>
  </si>
  <si>
    <t>AKT26-007-20</t>
  </si>
  <si>
    <t>阿克陶县克孜勒陶镇丝路佳苑2026年盐碱地改良项目</t>
  </si>
  <si>
    <t>克孜勒陶镇丝路佳苑社区</t>
  </si>
  <si>
    <t>1.土地平整500亩（含土地平整工程、排水工程、深耕及破碎处理等）；2.新建农渠、农耕路及渠系建筑物等；3.配套滴管首部系统2套（含打井、管理房、水泵、变频柜、变压器、输配电、泵房、过滤系统、施肥罐等）；4.特殊种植以及水盐调控实施（含种植、种子及播前处理、农用地膜、肥料及调理剂、土壤分析和作物生长调查、田间管理除草打药收货、水盐调控灌溉）。</t>
  </si>
  <si>
    <t xml:space="preserve">1.数量指标：综合改良土地500亩；2.项目验收合格率：100%；3.时效指标：项目计划开工时间2025年4月；4.社会效益指标：受益农户户数≥60户；5.可持续影响指标：效提升丝路佳苑盐碱地综合利用率，增加种植面积500亩，补齐镇域内饲草料地不足短板，为主导产业发展注入强劲动力；6.服务对象满意度指标：受益对象满意度≥98%。
</t>
  </si>
  <si>
    <t>项目完成后丝路佳苑社区种植面积增加950亩，海水稻年产量增加475吨，项目实施过程中可带动50余名劳动力就地就近就业，项目实施后农忙时间可带动季节性务工70余人，每年增加村集体收入100余万元。</t>
  </si>
  <si>
    <t>养殖业基地</t>
  </si>
  <si>
    <t>AKT26-008-1</t>
  </si>
  <si>
    <t>阿克陶县玉麦镇英阿依玛克村2026年黄麻鸡养殖场扩建项目</t>
  </si>
  <si>
    <t>扩建</t>
  </si>
  <si>
    <t>玉麦镇英阿依玛克村</t>
  </si>
  <si>
    <t>1.玉麦镇英阿依玛克村计划扩建棚圈（鸡）2座，每座1200㎡，配套附属设施及设备（供水暖、料塔2台、2套棚圈鸡笼设备、环控设备2套、清粪设备2套、安装监控）。安装变压器、新建化尸池、新建值班室、消毒间、堆粪场；购买超声波消毒喷雾器、轮式登高梯、室外环境喷雾消毒车、高压清洗机、三轮翻斗车、300千瓦的发电机、推车式喷雾器、购买超声波焊机、锅炉。2.对原5栋鸡舍、鸡笼进行提升改造（更换操作间的门；更换水帘窗、出粪带、横向出粪带、风机、湿度探头、环控系统、升级改造供暖管道）。计划投资：投资980万元。</t>
  </si>
  <si>
    <t xml:space="preserve">数量指标：建设棚圈2座，采购养殖鸡笼2套，新建堆粪场500㎡；
效益指标：预计村集体经济年收入25万，带动村内6-10名村民就业，年均可为村集体及村民增加收入约5万元。
</t>
  </si>
  <si>
    <t>6-10名村民可获得稳定就业岗位及工资收入；直接提升家庭经济水平。</t>
  </si>
  <si>
    <t>AKT26-008-4</t>
  </si>
  <si>
    <t>阿克陶县巴仁乡萨依巴格村2026年黄麻鸡养殖基地建设项目</t>
  </si>
  <si>
    <t>巴仁乡萨依巴格村</t>
  </si>
  <si>
    <t>计划新建黄麻鸡养殖棚圈4座，每座棚1200平方米左右，并配套黄麻鸡养殖必要附属设施、设备。</t>
  </si>
  <si>
    <t>1.发展壮大黄麻鸡产业，推动乡村产业健康持续发展，扩大产业生产规模，有效助力乡村振兴。
2.带动村民增收，预计每座棚带动3-5名群众就业，每名群众就业增收2万元以上，每座棚每年壮大村集体经济收入≥5万元。</t>
  </si>
  <si>
    <t>通过项目实施，发展壮大黄麻鸡产业，推动乡村产业健康持续发展，扩大产业生产规模，有效助力乡村振兴，带动村民增收，带动村民就近就地就业，壮大村集体经济收入。</t>
  </si>
  <si>
    <t>AKT26-008-2</t>
  </si>
  <si>
    <t>阿克陶县克孜勒陶镇2026年药浴池建设项目</t>
  </si>
  <si>
    <t>克孜勒陶镇塔木村放牧点、阿尔帕勒克村放牧点</t>
  </si>
  <si>
    <t>克孜勒陶镇建设药浴池6座，规格均为长6m，上口0.7m，下口0.6m，深1.5m。药浴池进出口两边占地100㎡，采用1.5m钢管围栏。计划总投资金额110万元。其中：塔木村1小队1座、塔木村3小队1座、阿尔帕勒克村放牧点1座、喀拉塔什其木干村3小队1座、其木干村1小队1座、其木干村2小队1座。</t>
  </si>
  <si>
    <t>1.数量指标：建设药浴池6座；2.项目验收合格率：100%；3.时效指标：项目计划开工时间2025年4月；4.社会效益指标：受益农户户数≥463户；5.可持续影响指标：建成后用于放牧点牛羊疫病防治，促进村养殖业发展；6.服务对象满意度指标：受益对象满意度≥98%。</t>
  </si>
  <si>
    <t>项目建设后，通过标准化防疫设施提升全村畜牧业抗风险能力，夯实乡村振兴产业基础，降低牲畜疫病风险与养殖成本，减少因病亡的经济损失，增加家庭养殖收入，借助集中设施开展防疫工作，减少分散上门防疫的人力、时间成本，提升防疫效率与覆盖面，降低区域疫病传播风险。</t>
  </si>
  <si>
    <t>AKT26-008-3</t>
  </si>
  <si>
    <t>阿克陶县克孜勒陶镇2026年防疫栏建设项目</t>
  </si>
  <si>
    <t>克孜勒陶镇喀尔乌勒村放牧点、喀拉塔什村放牧点、喀拉塔什其木干村放牧点、江布拉克村放牧点、阿克达拉村放牧点</t>
  </si>
  <si>
    <t>克孜勒陶镇计划建设500㎡的防疫栏共8处，计划总投资金额145万元。其中：喀尔乌勒村500㎡防疫栏1座、喀拉塔什村3小队放牧点500㎡防疫栏1座、喀拉塔什其木干村1小队放牧点500㎡防疫栏1座、喀拉塔什其木干村2小队放牧点500㎡防疫栏1座、喀拉塔什其木干村3小队放牧点500㎡防疫栏1座、江布拉克村1小队500㎡防疫栏2座、阿克达拉村放牧点500㎡防疫栏1座。</t>
  </si>
  <si>
    <t>1.数量指标：建设防疫栏8座；2.项目验收合格率：100%；3.时效指标：项目计划开工时间2025年4月；4.社会效益指标：受益农户户数≥615户；5.可持续影响指标：建成后用于放牧点牛羊疫病防治，促进村养殖业发展；6.服务对象满意度指标：受益对象满意度≥98%。</t>
  </si>
  <si>
    <t>通过实施防疫栏建设项目，用于给牛羊接种疫苗、打耳标以及汛期集中牛羊、产业到户项目验收牲畜集中等。能够进一步方便在放牧点开展畜牧工作，能够更好地发展畜牧业。</t>
  </si>
  <si>
    <t>AKT26-008-7</t>
  </si>
  <si>
    <t>阿克陶县2026年育肥牛（集中养殖）采购项目</t>
  </si>
  <si>
    <t>养殖基地</t>
  </si>
  <si>
    <t>克孜勒陶镇喀尔乌勒村、托云都克村、阿克达拉村、阔克图窝孜村、塔木喀拉村；木吉乡木吉村、布拉克村、琼让村、昆提别斯村；布伦口乡盖孜村、托喀依村</t>
  </si>
  <si>
    <t>2026年2月-11月</t>
  </si>
  <si>
    <t>计划采购2600头育肥牛，300公斤以上，每头1万元，计划投资2600万元，采取集中养殖的方式进行托养，资产归村集体所有，托养费（分红）用于壮大集体经济收入。</t>
  </si>
  <si>
    <t>头</t>
  </si>
  <si>
    <t>1.数量指标：采购2600头育肥牛；2.质量指标：项目验收合格率100%；3.时效指标：项目计划开工时间2026年2月；4.社会效益指标：受益脱贫户≧1601户；5.可持续性影响指标：项目实施后可有效壮大村集体经济</t>
  </si>
  <si>
    <t>通过项目实施，直接带动群众增收，示范带动周边地区牛羊养殖现代化的发展，同时也可带动饲草料种植、饲料加工、食品、包装、运输、畜牧兽医技术服务业等发展，实现资源优化配置和村集体经济的持续增长。</t>
  </si>
  <si>
    <t>AKT26-008-6</t>
  </si>
  <si>
    <t>恰尔隆镇2026年畜牧养殖棚圈建设项目</t>
  </si>
  <si>
    <t>在易地扶贫搬迁安置点新建10座棚圈及各类配套附属设施，每座占地面积1440平方米，资产归村集体所有，其中麻扎窝孜村3座、托依鲁布隆村3座，巴勒达灵窝子村2座，喀依孜村2座。</t>
  </si>
  <si>
    <t>努尔·朱马哈德</t>
  </si>
  <si>
    <t>1.通过实施10座畜牧棚圈，进一步改善我镇畜牧业发展条件，完善产业发展基础设施，促进畜牧业持续发展壮大；2.项目投入使用后由辖区搬迁群众租赁使用，可预计带动约200户扩大畜牧养殖规模；3.进一步提高辖区群众人均收入，资产建成后按照固定资产原值的3%收取相应租金。</t>
  </si>
  <si>
    <t>通过实施项目进一步改善我镇畜牧业发展条件，完善产业发展基础设施，促进畜牧业持续发展壮大。项目投入后可带动群众扩大畜牧养殖规模，进一步提高辖区群众人均收入。</t>
  </si>
  <si>
    <t>2025.12.19</t>
  </si>
  <si>
    <t>水产养殖业发展</t>
  </si>
  <si>
    <t>林草基地建设</t>
  </si>
  <si>
    <t>AKT26-007-14</t>
  </si>
  <si>
    <t>阿克陶县巴仁乡且克村、库木村2026年草地提升改造项目</t>
  </si>
  <si>
    <t>巴仁乡且克村、库木村</t>
  </si>
  <si>
    <t>计划在巴仁乡且克村戈壁滩规划1000亩土地进行草地提升，并配套相关附属设施，其中500亩归且克村所有、500亩归库木村所有。</t>
  </si>
  <si>
    <t>自然资源局</t>
  </si>
  <si>
    <t>吾不力卡斯木·吐地</t>
  </si>
  <si>
    <t>1.提高牧草覆盖率，从而满足畜牧业的发展需求。实现连片种植、统一管护，保障本地养殖产业原料供应。
2.改善农村人居生活环境，提升生态效益。
3.增加村集体经济收入，有效助力乡村振兴。</t>
  </si>
  <si>
    <t>促进畜牧产业发展，降低土地荒漠化程度、提高土壤质量、保护生物多样性等，有助于维护生态平衡，促进畜牧业可持续发展。</t>
  </si>
  <si>
    <t>AKT26-010-4</t>
  </si>
  <si>
    <t>阿克陶县2026年度特色林果提质增效项目</t>
  </si>
  <si>
    <t>玉麦镇、阿克陶镇、巴仁乡、奥依塔克镇、塔尔乡、加马铁热克乡、恰尔隆镇等乡镇</t>
  </si>
  <si>
    <t>（1）对阿克陶县7个乡镇的36000亩特色林果果园进行危害性病虫害防治（主要防治春尺蠖、食心虫、黄刺蛾、蚧壳虫、蚜虫、红蜘蛛），喷洒两次石硫合剂，每亩计划投资140元，需投资504万元；（2）对各乡镇栽植的36000特色林果进行修枝剪枝、林地清理，每亩计划投资70元，需投资252万元；（3）对全县16950亩特色林果进行增施生物有机肥，计划购置生物有机肥5244吨，计划每吨投资1280元，需投资671.22万元。</t>
  </si>
  <si>
    <t>阿克陶县林果站</t>
  </si>
  <si>
    <t>阿布都外力·吾买尔</t>
  </si>
  <si>
    <t>完成提质增效面积≥36000亩；项目验收合格率100%；项目开工时间：2026年12月；项目可持续年限≥1年；带动增加受益户人口全年总收入≥4800万元；受益户数≥2741户；收益三类户人数≥4277户；受益群众满意度≥95%；收益建档立卡人口满意度≥95%。</t>
  </si>
  <si>
    <t>带动阿克陶县特色林果业发展，提高农户收入，满足了阿克陶县当前林果业发展需求，提高农民在林果栽植管理上的技术水平，最终实现全县林果提质增效、产业优质发展。为乡村振兴打下坚实基础。</t>
  </si>
  <si>
    <t>休闲农业与乡村旅游</t>
  </si>
  <si>
    <t>光伏电站建设</t>
  </si>
  <si>
    <t>加工流通项目</t>
  </si>
  <si>
    <t>农产品仓储保鲜冷链基础设施建设</t>
  </si>
  <si>
    <t>产地初加工和精深加工</t>
  </si>
  <si>
    <t>AKT26-008-5</t>
  </si>
  <si>
    <t>阿克陶县奥依塔克镇2026年牛羊屠宰厂建设项目</t>
  </si>
  <si>
    <t>奥依塔克镇皮拉勒村</t>
  </si>
  <si>
    <t>1000㎡厂房建设，建设待宰圏、冷库、仓库等；建设供气、供电、供水、污水处理等公用设施和环保设施；日屠宰300只羊生产线一条，设备采购及附属配套设施。</t>
  </si>
  <si>
    <t>家</t>
  </si>
  <si>
    <t>奥依塔克镇</t>
  </si>
  <si>
    <t>李青堂</t>
  </si>
  <si>
    <t>1、生产经营指标：年度屠宰产能利用率不低于80%；为保障生产稳定性，年度生产计划完成率不低于90%。
2、质量安全指标：确保产品质量合格率达到100%；年度内发生一般及以上食品安全事故次数为0。
3、经济效益指标：以项目投产后累计净利润回收初始投资的时间，目标值不超过5年；单位畜禽屠宰加工成本控制在预算范围内，目标值不高于50元/头（只）。
4、社会效益指标：项目直接吸纳本地劳动力就业人数不少于30人；通过问卷调查、走访等方式测算的周边群众及合作养殖户满意度，目标值不低于80%。</t>
  </si>
  <si>
    <t>提升养殖收益，促进当地畜牧业发展，创造多元就业岗位，提高农牧民群众收入。为打造奥依塔克冰川牛羊肉品牌奠定基础，解决奥依塔克镇、布伦口乡和木吉乡无定点屠宰的窘境。避免随意丢弃导致的环境污染，解决乡镇 “散户屠宰污染环境” 的顽疾。</t>
  </si>
  <si>
    <t>AKT26-014-6</t>
  </si>
  <si>
    <t>克孜勒陶镇食品（糖果）产业园提升改造项目</t>
  </si>
  <si>
    <t>新建洁净车间，保鲜库，生产加工、环卫和除尘排气设备，配套水电路和其他配套设施。</t>
  </si>
  <si>
    <t>商工局</t>
  </si>
  <si>
    <t>艾孜木江·莫拉艾买江</t>
  </si>
  <si>
    <t>提高克孜勒陶镇主导产业收入，服务更多群众，同时每年可稳定带动群众实现就近就地就业，引导群众学习种植技术，激发群众内生动力，促进群众发展，最终形成一批先富带后富，实现群众致富增收。</t>
  </si>
  <si>
    <t>AKT25-014-1</t>
  </si>
  <si>
    <t>阿克陶县加马铁热克乡赛克孜艾日克村（托尔社区）2026年滴灌加工厂建设项目</t>
  </si>
  <si>
    <t>加马铁热克乡赛克孜艾日克村（托尔社区）</t>
  </si>
  <si>
    <t>计划在托尔社区新建滴灌加工厂，钢结构厂房2座，每座1000平方米，及配套附属设施。</t>
  </si>
  <si>
    <t>加马铁热克乡</t>
  </si>
  <si>
    <t>热米拉·木合塔尔</t>
  </si>
  <si>
    <t>数量指标：新建厂房2座，每座1000平方；2.质量指标：项目验收合格率100%；3.时效指标：项目完工时间2026年3月—2026年10月；4.成本指标：新建滴灌加工厂费用380万元；5.经济效益指标：增加村集体经济5万元带动4人就业；6.受益人口满意度95%以上。</t>
  </si>
  <si>
    <t>通过该项目发展村级产业，壮大村集体收入，带动群众就业增收。</t>
  </si>
  <si>
    <t>AKT25-014-5</t>
  </si>
  <si>
    <t>阿克陶县塔尔塔吉克民族乡2026年就业基地建设项目</t>
  </si>
  <si>
    <t>塔尔乡阿克库木村</t>
  </si>
  <si>
    <t>计划在阿克库木村新建占地2000平方就业基地一座，含采购安装混凝土成品房（水、电、暖、地坪、围栏等）；</t>
  </si>
  <si>
    <t>塔尔乡</t>
  </si>
  <si>
    <t>买吾甫沙·买尔旦沙</t>
  </si>
  <si>
    <r>
      <rPr>
        <sz val="12"/>
        <color theme="1"/>
        <rFont val="Calibri"/>
        <charset val="134"/>
      </rPr>
      <t>1.</t>
    </r>
    <r>
      <rPr>
        <sz val="12"/>
        <color theme="1"/>
        <rFont val="宋体"/>
        <charset val="134"/>
      </rPr>
      <t>数量指标：新建就业基地</t>
    </r>
    <r>
      <rPr>
        <sz val="12"/>
        <color theme="1"/>
        <rFont val="Calibri"/>
        <charset val="134"/>
      </rPr>
      <t>2000</t>
    </r>
    <r>
      <rPr>
        <sz val="12"/>
        <color theme="1"/>
        <rFont val="宋体"/>
        <charset val="134"/>
      </rPr>
      <t>平方；</t>
    </r>
    <r>
      <rPr>
        <sz val="12"/>
        <color theme="1"/>
        <rFont val="Calibri"/>
        <charset val="134"/>
      </rPr>
      <t>2.</t>
    </r>
    <r>
      <rPr>
        <sz val="12"/>
        <color theme="1"/>
        <rFont val="宋体"/>
        <charset val="134"/>
      </rPr>
      <t>质量指标：项目验收合格率</t>
    </r>
    <r>
      <rPr>
        <sz val="12"/>
        <color theme="1"/>
        <rFont val="Calibri"/>
        <charset val="134"/>
      </rPr>
      <t>100%</t>
    </r>
    <r>
      <rPr>
        <sz val="12"/>
        <color theme="1"/>
        <rFont val="宋体"/>
        <charset val="134"/>
      </rPr>
      <t>；3</t>
    </r>
    <r>
      <rPr>
        <sz val="12"/>
        <color theme="1"/>
        <rFont val="Calibri"/>
        <charset val="134"/>
      </rPr>
      <t>.</t>
    </r>
    <r>
      <rPr>
        <sz val="12"/>
        <color theme="1"/>
        <rFont val="宋体"/>
        <charset val="134"/>
      </rPr>
      <t>社会效益指标：受益脱贫户≥</t>
    </r>
    <r>
      <rPr>
        <sz val="12"/>
        <color theme="1"/>
        <rFont val="Calibri"/>
        <charset val="134"/>
      </rPr>
      <t>50</t>
    </r>
    <r>
      <rPr>
        <sz val="12"/>
        <color theme="1"/>
        <rFont val="宋体"/>
        <charset val="134"/>
      </rPr>
      <t>户；4</t>
    </r>
    <r>
      <rPr>
        <sz val="12"/>
        <color theme="1"/>
        <rFont val="Calibri"/>
        <charset val="134"/>
      </rPr>
      <t>.</t>
    </r>
    <r>
      <rPr>
        <sz val="12"/>
        <color theme="1"/>
        <rFont val="宋体"/>
        <charset val="134"/>
      </rPr>
      <t>可持续性影响指标：带动本地群众增收；5</t>
    </r>
    <r>
      <rPr>
        <sz val="12"/>
        <color theme="1"/>
        <rFont val="Calibri"/>
        <charset val="134"/>
      </rPr>
      <t>.</t>
    </r>
    <r>
      <rPr>
        <sz val="12"/>
        <color theme="1"/>
        <rFont val="宋体"/>
        <charset val="134"/>
      </rPr>
      <t>服务对象满意度指标：群众满意度≥</t>
    </r>
    <r>
      <rPr>
        <sz val="12"/>
        <color theme="1"/>
        <rFont val="Calibri"/>
        <charset val="134"/>
      </rPr>
      <t>98%</t>
    </r>
  </si>
  <si>
    <t>该项目建成后，辐射带动本地就业5户，采取自营或外承包的方式创收，年收益不低于15万元。</t>
  </si>
  <si>
    <t>市场建设和农村电商物流</t>
  </si>
  <si>
    <t>品牌打造和展销平台</t>
  </si>
  <si>
    <t>配套基础设施项目</t>
  </si>
  <si>
    <t>小型农田水利设施建设(排碱渠、节水灌溉、防渗渠建设、其它乡村振兴有关的农田水利建设)</t>
  </si>
  <si>
    <t>AKT26-017-3</t>
  </si>
  <si>
    <t>阿克陶县玉麦镇玉麦村2026年防渗渠建设项目</t>
  </si>
  <si>
    <t>玉麦镇玉麦村计划修建U型水渠4.7公里，1小队1.9公里，灌溉面积800亩；3小队2公里，灌溉面积680亩；8小队0.8公里，灌溉面积250亩；（包含50个闸口、21个入户桥等附属配套设施），计划投资230万元。累计灌溉面积1050亩。</t>
  </si>
  <si>
    <t>公里</t>
  </si>
  <si>
    <t>中小型公益性水利工程建设项目中心</t>
  </si>
  <si>
    <t>刘福德</t>
  </si>
  <si>
    <t>水利局</t>
  </si>
  <si>
    <t>麦麦提朱马·阿依提库力</t>
  </si>
  <si>
    <t>目标1：玉麦镇玉麦村计划修建U型水渠4.7公里，包含50个闸口、21个入户桥等附属配套设施，计划投资230万元。累计灌溉面积1050亩。                                              目标2：有效解决玉麦村当前农业灌溉中存在的水资源浪费、输水效率低下等问题，1050亩耕地灌溉保障能力显著增强，提升农业生产保障能力，促进村域经济可持续发展。
目标3：减少水资源浪费，降低灌溉成本，保障农作物灌溉用水，促进产量提升，增加农户收入。完善当地农业水利基础设施，提升农业抗风险能力，为乡村农业可持续发展提供水利支撑。提高水资源利用效率，减少对地下水的过度开采，保护区域水资源生态平衡。</t>
  </si>
  <si>
    <t>完善当地农业水利基础设施，提升农业抗风险能力，为乡村农业可持续发展提供水利支撑。
提高水资源利用效率，减少对地下水的过度开采，保护区域水资源生态平衡。</t>
  </si>
  <si>
    <t>AKT25-017-2</t>
  </si>
  <si>
    <t>阿克陶县巴仁乡库尔干村2026年支渠改建项目</t>
  </si>
  <si>
    <t>改建</t>
  </si>
  <si>
    <t>巴仁乡库尔干村</t>
  </si>
  <si>
    <t>改建渠道两条，其中一条支渠长 4.04km，配套建筑物 36 座，其中盖板涵 11 座，新建节制分水闸 11 座，改建节制分水闸 2 座，测桥及水尺12 座。另一条斗渠长 200m，配套建筑物 3 座，其中盖板涵 1 座，节制分水闸 2座，设计流量为1.05m³/s，加大流量1.3m³/s。</t>
  </si>
  <si>
    <t>目标1：渠道改建长度4.04公里，附属配套建筑物36座，计划投资505万元。累计灌溉面积4500亩。                                              目标2：有效解决当前农业灌溉中存在的水资源浪费、输水效率低下等问题，4500亩耕地灌溉保障能力显著增强，提升农业生产保障能力，促进村域经济可持续发展。
目标3：减少水资源浪费，降低灌溉成本，保障农作物灌溉用水，促进产量提升，增加农户收入。完善当地农业水利基础设施，提升农业抗风险能力，为乡村农业可持续发展提供水利支撑。提高水资源利用效率，减少对地下水的过度开采，保护区域水资源生态平衡。</t>
  </si>
  <si>
    <t>提高水的利用率，改善灌溉条件，节水减水费，增加收入。</t>
  </si>
  <si>
    <t>AKT25-017-3</t>
  </si>
  <si>
    <t>阿克陶县玉麦镇加依铁热克村2026年防渗渠建设工程</t>
  </si>
  <si>
    <t>玉麦镇加依铁热克村</t>
  </si>
  <si>
    <t>阿克陶县玉麦乡加依热克村（6 小队）防渗渠建设项目改建渠道总长 2.87km，配套渠系建筑物 107 座，每座分水闸增加人工水尺（1mm 厚宽度 20cm 铁板搪瓷，含布设）。其中：1#矩形渠 250.4m，2#梯形渠 60.6m，3#U 形渠 776m，4#U 形渠 1781m，节制分水闸 16座、农桥 91 座（其中 89 座涵管桥），新建盖板 490m。防渗改建利用原有渠道，1#渠道断面为矩形断面，为分离式挡墙结构；2#渠道采用梯形断面，内边坡采用 1;1.5,边坡、底板均采用 10cm 厚 C25、F200、W6 厚现浇砼板结构；3#、4#渠道采用 U 形断面，边坡、底板均采用 8cm厚 C30、F200、W6 厚预制砼。阿克陶县玉麦乡加依热克村（1、5 小队）防渗渠建设项目改建渠道总长3.570km，配套渠系建筑物 46 座，每座分水闸增加人工水尺（1mm 厚宽度 20cm 铁板搪瓷，含布设）其中：1#U形渠 1050m，2#U 形渠 201.1m，3#U 形渠254.8m，4#U 形渠 249.2m，5#梯形渠 167.7m，6#梯形渠 477m，7#梯形渠 1170m，节制分水闸 25 座、农桥 21 座（其中 5 座涵管桥）。防渗改建利用原有渠道，1#、2#、3#、4#渠道采用 U 形断面，边坡、底板均采用 8cm 厚 C30、F200、W6厚预制砼结构；5#、6#、7#渠道采用梯形断面，内边坡采用1;1.5,边坡、底板均采用 10cm 厚C25、F200、W6 厚现浇砼板结构。</t>
  </si>
  <si>
    <t>目标1：阿克陶县玉麦乡加依热克村（6 小队）防渗渠建设项目改建渠道总长 2.87km，配套渠系建筑物 107 座，计划投资795万元。累计灌溉面积21000亩。                                              目标2：有效解决当前农业灌溉中存在的水资源浪费、输水效率低下等问题，21000亩耕地灌溉保障能力显著增强，提升农业生产保障能力，促进村域经济可持续发展。
目标3：减少水资源浪费，降低灌溉成本，保障农作物灌溉用水，促进产量提升，增加农户收入。完善当地农业水利基础设施，提升农业抗风险能力，为乡村农业可持续发展提供水利支撑。提高水资源利用效率，减少对地下水的过度开采，保护区域水资源生态平衡。</t>
  </si>
  <si>
    <t>AKT26-017-6</t>
  </si>
  <si>
    <t>阿克陶县加马铁热克乡巴格拉村2026年防渗渠项目</t>
  </si>
  <si>
    <t>加马铁热克乡巴格拉村</t>
  </si>
  <si>
    <t>巴格拉村计划新建水渠4.2公里，设计流量0.5m³/s，及附属配套设施。</t>
  </si>
  <si>
    <t>数量指标：新建防渗渠4.2公里；2.质量指标：项目验收合格率100%；3.时效指标：项目完工时间2026年3月—2026年10月；4.成本指标：新建渠道投资费用320万元；5.经济效益指标：提升3500亩土地灌溉条件；6.受益人口满意度95%以上。</t>
  </si>
  <si>
    <t>通过防渗渠项目的实施，使农村土地灌溉设施得到了完善，农田耕作条件得到了改善，可大幅提高农业抗御自然灾害的能力，减少水土流失，对渠道进行防渗节水提高灌溉水的利用率和土地产出率,有助于水资源的可持续利用和农业生产的可持续发展，扩大了生产规模。</t>
  </si>
  <si>
    <t>AKT26-017-8</t>
  </si>
  <si>
    <t>阿克陶县加马铁热克乡托尔塔依村2026年防渗渠建设项目</t>
  </si>
  <si>
    <t>加马铁热克乡托尔塔依村</t>
  </si>
  <si>
    <t>计划对托尔塔依村1、3、5小队改建防渗渠6公里及其配套附属设施。</t>
  </si>
  <si>
    <t>数量指标：新建防渗渠6公里；2.质量指标：项目验收合格率100%；3.时效指标：项目完工时间2026年3月—2026年10月；4.成本指标：新建渠道投资费用450万元；5.经济效益指标：提升4500亩土地灌溉条件；6.受益人口满意度95%以上。</t>
  </si>
  <si>
    <t>通过建设渠道防渗工程，能够减少灌溉渗漏损失、提升水资源利用效率，有效确保全村耕地用水更加便捷，提高农作物产量，确保粮食安全。</t>
  </si>
  <si>
    <t>AKT26-017-17</t>
  </si>
  <si>
    <t>阿克陶县阿克陶镇喀依恰艾日克村2026年支渠防渗渠建设项目</t>
  </si>
  <si>
    <t>阿克陶镇喀依恰艾日克村</t>
  </si>
  <si>
    <t>新建防渗渠4公里，设计流量0.3-0.5m³/s，及附属配套建设项目.</t>
  </si>
  <si>
    <t>目标1：新建防渗渠4公里，设计流量0.3-0.5m³/s，及附属配套建设项目。                                              目标2：通过项目实施，提高改善灌溉效率，提高渠道灌溉水利用系数，有效推动农业发展产业。
目标3：提高水的利用率，改善灌溉条件，节水减水费，增加群众收入。</t>
  </si>
  <si>
    <t>提高水的利用率，改善灌溉条件，节水减水费，增加群众收入</t>
  </si>
  <si>
    <t>AKT26-017-18</t>
  </si>
  <si>
    <t>阿克陶县巴仁乡加依村、库木村水渠提升改造中央财政以工代赈项目</t>
  </si>
  <si>
    <t>巴仁乡加依村、库木村</t>
  </si>
  <si>
    <t>水渠提升改造3.9公里（上口0.8米，底宽0.8米，深度0.8米），设计流量0.2-4m³/s；农桥41座；闸61座，及附属配套设施建设。</t>
  </si>
  <si>
    <t>发改委</t>
  </si>
  <si>
    <t>阿不力米提·买买提</t>
  </si>
  <si>
    <t>1.带动群众就业增收，本项目计划带动群众就业95人，预计发放劳务报酬122万元，组织务工群众开展技能培训85人。
2.改善农村人居生活环境，提升生态与经济效益。</t>
  </si>
  <si>
    <t>本项目计划带动群众就业100人，预计发放劳务报酬158万元，组织务工群众开展技能培训85人。</t>
  </si>
  <si>
    <t>AKT26-017-20</t>
  </si>
  <si>
    <t>阿克陶县巴仁乡萨依巴格村2026年村内水渠维修建设项目</t>
  </si>
  <si>
    <t>村组水渠提升改造及硬化4公里，及附属配套设施建设。</t>
  </si>
  <si>
    <t>目标1：村组水渠提升改造及硬化4公里，及附属配套设施建设。                                              目标2：通过项目实施，改造村容村貌，为了提升村民生活水平，提升粮食产量，保障农业生产用水需求，减少自然灾害及洪水对农作物的损害，促进农村经济发展及增收。
目标3：通过项目实施，有效助力乡村振兴，提升粮食产量，保障农业生产用水需求，带动村民增收，带动村民就近就地就业。</t>
  </si>
  <si>
    <t>通过项目实施，有效助力乡村振兴，提升粮食产量，保障农业生产用水需求，带动村民增收，带动村民就近就地就业。</t>
  </si>
  <si>
    <t>AKT26-017-21</t>
  </si>
  <si>
    <t>阿克陶县巴仁乡古勒巴格村也勒干村村级2026年防渗水渠建设项目</t>
  </si>
  <si>
    <t>巴仁乡古勒巴格村、也勒干村</t>
  </si>
  <si>
    <t>计划在古勒巴格村新建防渗水渠2条，总长4.3公里，设计流量0.5m³/s,配套渠系建筑物(节制分水闸，建设人行桥，过路涵管等)</t>
  </si>
  <si>
    <t>目标1：在古勒巴格村新建防渗水渠2条，总长4.3公里，设计流量0.5m³/s,配套渠系建筑物(节制分水闸，建设人行桥，过路涵管等)通过本项目实施 。                                             目标2：减少农田灌溉水渗漏损失，提升水资源利用效率，同时改善农田灌溉条件，保障农作物稳产增产，助力农业可持续发展。
目标3：通过实施该项目，提升区域水资源利用效率，推动农业绿色发展，巩固乡村振兴基础。</t>
  </si>
  <si>
    <t>通过实施该项目，提升区域水资源利用效率，推动农业绿色发展，巩固乡村振兴基础。</t>
  </si>
  <si>
    <t>AKT26-017-12</t>
  </si>
  <si>
    <t>阿克陶县奥依塔克镇恰勒玛艾日克村防渗渠建设以工代赈项目</t>
  </si>
  <si>
    <t>奥依塔克镇恰勒玛艾日克村</t>
  </si>
  <si>
    <t>新建防渗渠3.08公里（上宽口0.8米，下口宽0.8米，深度0.8米），设计流量0.3-0.5m³/s；改建农桥9座；水闸16座，及附属配套设施建设。</t>
  </si>
  <si>
    <t>1、数量指标：计划新建防渗渠3.08公里，确保按期完成建设任务；
2、质量指标：工程质量合格率达到100%，关键防渗工艺、衬砌厚度等指标需符合设计规范。
3、经济效益指标：防渗渠相较于传统土渠的输水损失降低比例，目标值不低于60%，切实提升水资源利用效率；防渗渠在汛期排涝、防洪能力达到设计标准的比例，目标值100%，降低农田洪涝灾害风险。
4、社会效益指标：项目计划带动本地群众就业65人，预计发放酬劳82万元；组织务工群众开展技能培训不低于60人；确保项目覆盖区域群众对以工代赈政策的知晓率不低于95%，对工程建设及务工待遇的满意度不低于90%。</t>
  </si>
  <si>
    <t>项目建成后，可以提升村民灌溉用水效率，减少水资源流失。</t>
  </si>
  <si>
    <t>AKT26-017-16</t>
  </si>
  <si>
    <t>阿克陶县阿克陶镇诺库其艾日克村2026年支渠防渗渠建设项目</t>
  </si>
  <si>
    <t>阿克陶镇诺库其艾日克村</t>
  </si>
  <si>
    <t>新建防渗渠3.4公里，设计流量0.3-0.5m³/s，及附属配套建设项目</t>
  </si>
  <si>
    <t>目标1：新建防渗渠3.4公里，设计流量0.3-0.5m3/s，及附属配套建设项目。                                           目标2：通过项目实施，提高改善灌溉效率，提高渠道灌溉水利用系数，有效推动农业发展产业。
目标3：提高水的利用率，改善灌溉条件，节水减水费，增加群众收入。</t>
  </si>
  <si>
    <t>AKT26-017-28</t>
  </si>
  <si>
    <t>阿克陶县塔尔塔吉克民族乡（农区）塔尔阿巴提、阿克库木水渠建设以工代赈项目</t>
  </si>
  <si>
    <t>塔尔塔吉克民族乡（农区）塔尔阿巴提、阿克库木</t>
  </si>
  <si>
    <t>新建水渠4公里（上口0.8m，底宽0.8m，深度0.8m），设计流量0.3-0.48m³/s，水闸56座，农桥24座，维修水渠1公里，及附属配套设施建设。</t>
  </si>
  <si>
    <t>1.数量指标：新建水渠4公里；2.质量指标：项目验收合格率100%；3.时效指标：项目计划开工时间2026年4月；4.社会效益指标：受益脱贫户≥226户；5.可持续性影响指标：项目设计使用年限≥8年；6.服务对象满意度指标：群众满意度≥95%</t>
  </si>
  <si>
    <t>AKT26-017-24</t>
  </si>
  <si>
    <t>阿克陶县加马铁热克乡阔纳霍依拉村2026年防渗渠维修项目</t>
  </si>
  <si>
    <t>加马铁热克乡阔纳霍依拉村</t>
  </si>
  <si>
    <t>计划对阔纳霍依拉村5小队和3小队防渗维修渠约2公里，更换涵桥10个，闸口10个等配套设施。</t>
  </si>
  <si>
    <t>数量指标：修建防渗渠2公里，涵桥10座，闸口10个；2.质量指标：项目验收合格率100%；3.时效指标：项目完工时间2026年3月—2026年10月；4.成本指标：修建渠道150万元；5.经济效益指标：提升2000亩土地灌溉条件；6.受益人口满意度95%以上。</t>
  </si>
  <si>
    <t>对农民个人而言，改善了出行条件，让他们能更方便地前往集市、医院、学校等，节省时间和交通成本同时有利于农产品运输销售，增加农民收入。</t>
  </si>
  <si>
    <t>AKT25-017-1</t>
  </si>
  <si>
    <t>阿克陶县玉麦镇霍依拉艾日克村2026年防渗渠建设工程</t>
  </si>
  <si>
    <t>玉麦镇霍依拉艾日克村</t>
  </si>
  <si>
    <t>改建渠道总长2.282km，配套渠系建筑物22座，每座分水闸增加人工水尺（1mm厚宽度20cm铁板搪瓷，含布设）其中：1#梯形渠700m，2#梯形渠1.582m，节制分水闸9座、人工水尺9座、测水桥2座、汇水口2座、农桥13座，防渗改建利用原有渠道，2#渠道采用预制矩形渠断面，1#渠道采用梯形断面，内边坡采用1;1.5,边坡、底板均采用10cm厚C25、F200、W6厚现浇砼板结构，1号渠道设计流量1.0m³/s，2号渠设计流量1.0m³/s。</t>
  </si>
  <si>
    <t>目标1：玉麦镇霍伊拉艾日克村计划修建水渠3.2公里（包含25个闸口、9个入户桥等附属配套设施）。计划投资100万。累计灌溉面积4500亩。                                              目标2：通过防渗渠项目的实施，完善农村土地灌溉设施，改善农田耕作条件，显著增强4500亩耕地灌溉保障能力，扩大生产规模。
目标3：提高灌区的灌溉保证率，改善现有耕地的灌溉条件，提高渠道水利用系数，缓解灌区季节性缺水问题，实现灌区水资源的优化配置，为灌区内国民经济的稳定与持续发展提供水源保障，从而促进当地农牧民增产增收及灌区社会、经济、环境的协调发展。</t>
  </si>
  <si>
    <t>AKT26-017-11</t>
  </si>
  <si>
    <t>阿克陶县加马铁热克乡喀什博依村2026年产业基地配套设施建设项目</t>
  </si>
  <si>
    <t>农村基础设施（含产业配套基础设施）</t>
  </si>
  <si>
    <t>其他（防洪工程、排碱渠，渠道清淤）</t>
  </si>
  <si>
    <t>加马铁热克乡喀什博依村</t>
  </si>
  <si>
    <t>新建沉沙池两座，每座2800立方米，首部两座，新建滴灌主管网2.5公里，阀门井4座。新建防渗渠3.8公里，闸口14座，桥涵30座，新建10千伏高压线路500米，低压线路100米及其他配套附属设施。</t>
  </si>
  <si>
    <t>数量指标：新建防渗渠3.8公里，新建沉沙池两座；2.质量指标：项目验收合格率100%；3.时效指标：项目完工时间2026年3月—2026年10月；4.成本指标：新建渠道及沉沙池500万元；5.经济效益指标：提升3000亩土地灌溉条件；6.受益人口满意度95%以上。</t>
  </si>
  <si>
    <t>提升农田水利的有效灌溉，保障水资源不浪费，合理运用水资源。</t>
  </si>
  <si>
    <t>AKT26-017-15</t>
  </si>
  <si>
    <t>阿克陶县恰尔隆镇其克尔铁热克村2026年沉砂池建设项目</t>
  </si>
  <si>
    <t>恰尔隆镇其克尔铁热克村</t>
  </si>
  <si>
    <t>计划在其克尔铁热克村新建4座沉沙池，其中3座沉沙不少量3600立方，1座沉沙量2100立方沉砂池，并加装围栏等附属设施。</t>
  </si>
  <si>
    <t>通过拦截上流水渠的泥沙，可实现高效灌溉，减少风沙对周边环境的侵蚀，并且在沉沙治理过程中可为辖区群众提供就业岗位，带动群众增收。</t>
  </si>
  <si>
    <t>AKT26-017-14</t>
  </si>
  <si>
    <t>阿克陶县恰尔隆镇2026年灌溉水池建设项目</t>
  </si>
  <si>
    <t>计划于恰尔隆镇戈壁滩上新建1座蓄水量30万立方的灌溉蓄水池以及各类附属设施，用于设施农业大棚灌溉。引水从阿克陶县奥吞勒克水库新建6公里引水渠，出水口安装电动闸门，铺设1公里供水管网。</t>
  </si>
  <si>
    <t>1.通过新建30万立方灌溉蓄水池及各类附属设施以及引水渠；2.进一步保障设施农业大棚灌溉用水，推动大农作物亩产提升10-15%，农户每亩增收0.1-0.15万元；3.减少地下水使用，节约搬迁点种植户用水成本，年内预计可节约水费240万元左右。4.受益行政村6个，直接受益种植户1443人。</t>
  </si>
  <si>
    <t>通过项目实施可为我镇2056座设施大棚，提高有力的灌溉供水保障，增加在高温炎暑天气的农作物存活率，促进主导产业持续发展壮大。</t>
  </si>
  <si>
    <t>AKT26-017-25</t>
  </si>
  <si>
    <t>阿克陶县巴仁乡阔洪其村2026年排碱渠提升改造项目</t>
  </si>
  <si>
    <t>巴仁乡阔洪其村</t>
  </si>
  <si>
    <t>计划对村内20公里排碱渠及两侧进行清理和提升改造，并配套相关附属设施。</t>
  </si>
  <si>
    <t>1.清除渠道中的淤泥、杂物，保持水流畅通。
2.可以减少渠道周边水土流失，恢复渠道生态功能。
3.减少农田盐碱化面积，改善土壤质量，促进农作物增产增收。</t>
  </si>
  <si>
    <t>通过项目实施可以改善种植条件，降低种植成本，增产效益能长期保障群众收益，保障农户长期增产增收。</t>
  </si>
  <si>
    <t>产业园（区）</t>
  </si>
  <si>
    <t>其他（合作社补助、壮大村集体经济）</t>
  </si>
  <si>
    <t>产业服务支撑项目</t>
  </si>
  <si>
    <t>智慧（数字）农业</t>
  </si>
  <si>
    <t>产业科技服务</t>
  </si>
  <si>
    <t>人才培养</t>
  </si>
  <si>
    <t>农业社会化服务</t>
  </si>
  <si>
    <t>金融保险配套项目</t>
  </si>
  <si>
    <t>小额贷款贴息</t>
  </si>
  <si>
    <t>AKT26-024</t>
  </si>
  <si>
    <t>阿克陶县2026年小额信贷项目</t>
  </si>
  <si>
    <t>2026年1月-12月</t>
  </si>
  <si>
    <t>2026年小额信贷贴息，涉及5200户，预计贷款24000万元，预计贴息760万元。</t>
  </si>
  <si>
    <t>个</t>
  </si>
  <si>
    <t>社会效益指标：1.激发已脱贫户（含监测对象家庭）生产发展。
2.巩固提升的内生动力，促进已脱贫户（含监测对象家庭）增收，提高已脱贫户（含监测对象家庭）自我发展能力。</t>
  </si>
  <si>
    <t>通过金融扶贫的方式，激发内生动力，支持有自主发展能力的已脱贫户（含监测对象家庭）发展产业，自主致富</t>
  </si>
  <si>
    <t>小额信贷风险补偿金</t>
  </si>
  <si>
    <t>特色产业保险保费补助</t>
  </si>
  <si>
    <t>新型经营主体贷款贴息</t>
  </si>
  <si>
    <t>防贫保险（基金）</t>
  </si>
  <si>
    <t>就业项目</t>
  </si>
  <si>
    <t>务工补助</t>
  </si>
  <si>
    <t>交通费补助</t>
  </si>
  <si>
    <t>生产奖补、劳务补助等</t>
  </si>
  <si>
    <t>就业培训</t>
  </si>
  <si>
    <t>帮扶车间（特色手工基地）建设</t>
  </si>
  <si>
    <t>技能培训</t>
  </si>
  <si>
    <t>以工代训</t>
  </si>
  <si>
    <t>创业</t>
  </si>
  <si>
    <t>创业培训</t>
  </si>
  <si>
    <t>创业奖补</t>
  </si>
  <si>
    <t>乡村工匠</t>
  </si>
  <si>
    <t>乡村工匠培育培训</t>
  </si>
  <si>
    <t>乡村工匠大师工作室</t>
  </si>
  <si>
    <t>乡村工匠传习所</t>
  </si>
  <si>
    <t>公益性岗位</t>
  </si>
  <si>
    <t>AKT26-071-1</t>
  </si>
  <si>
    <t>阿克陶县农村公路路管员、护路员养护项目</t>
  </si>
  <si>
    <t>1.巴仁乡聘用156名易返贫脱贫监测户和易致贫边缘户，2026年计划投资187.2万元；
2.玉麦镇聘用135名易返贫脱贫监测户和易致贫边缘户，2026年计划投资162万元；
3.阿克陶镇聘用100名易返贫脱贫监测户和易致贫边缘户，2026年计划投资120万元；
4.奥依塔克镇聘用40名易返贫脱贫监测户和易致贫边缘户，2026年计划投资48万元；
5.布伦口乡聘用20名易返贫脱贫监测户和易致贫边缘户，2026年计划投资24万元；
6.加马铁热克乡聘用70名易返贫脱贫监测户和易致贫边缘户，2026年计划投资84万元；
7.喀热开其克乡聘用30名易返贫脱贫监测户和易致贫边缘户，2026年计划投资36万元；
8.木吉乡聘用20名易返贫脱贫监测户和易致贫边缘户，2026年计划投资24万元；
9.恰尔隆镇聘用59名易返贫脱贫监测户和易致贫边缘户，2026年计划投资70.8万元；
10.塔尔乡聘用35名易返贫脱贫监测户和易致贫边缘户，2026年计划投资42万元；
11.克孜勒陶镇聘用185名易返贫脱贫监测户和易致贫边缘户，2026年计划投资222万元。</t>
  </si>
  <si>
    <t xml:space="preserve">公里 </t>
  </si>
  <si>
    <t>交通运输局</t>
  </si>
  <si>
    <t>孔卫钢</t>
  </si>
  <si>
    <t>数量指标：1、巴仁乡农村道路日常养护管理381.576公里；、
2、克孜勒陶乡农村道路日常养护管理443.859公里。
3、玉麦乡农村道路日常养护管理258.029公里；
4、阿克陶镇农村道路日常养护管理178.664公里；
5、奥依塔克镇农村道路日常养护管理86.756公里；
6、布伦口乡农村道路日常养护管理39.343公里；
7、加马铁热克乡农村道路日常养护管理153.538公里；
8、喀热开其克乡农村道路日常养护管理70.971公里；
9、木吉乡农村道路日常养护管理36.916公里；
10、恰尔隆乡农村道路日常养护管理85.836公里；
11、塔尔乡农村道路日常养护管理76.384公里；
涉及效益指标：加强我县农村公路的日常养护工作，有效提升道路安全水平，提升道路使用寿命，改善通行服务水平群众满意度。</t>
  </si>
  <si>
    <t>对全县850名易返贫脱贫监测户和易致贫边缘户每月发放养护工资1000元/人，带动收入的同时进一步做好全县农村公路的养护工作。</t>
  </si>
  <si>
    <t>乡村建设行动</t>
  </si>
  <si>
    <t>农村基础设施（含产业基础设施配套）</t>
  </si>
  <si>
    <t>村庄规划编制（含修编）补助</t>
  </si>
  <si>
    <t>农村道路（县乡之间、乡乡之间、乡村之间及其沿线管理、服务等附属设施；道路安全生命防护工程、危旧桥梁改造；乡级客货运输站场、招呼站；村内道路、通户路等）</t>
  </si>
  <si>
    <t>AKT26-041-5</t>
  </si>
  <si>
    <t>阿克陶县巴仁乡吐尔村、库木村道路提升改造中央财政以工代赈项目</t>
  </si>
  <si>
    <t>巴仁乡吐尔村、库木村</t>
  </si>
  <si>
    <t>农村主干道路扩宽5.8公里，原路面4米，两边各扩宽1米；路沿石9.8公里；新建水泥道路1公里（宽3米），地面硬化3150平方米，及附属配套设施建设。</t>
  </si>
  <si>
    <t>1.带动群众就业增收，本项目计划带动群众就业95人，预计发放劳务报酬122万元，组织务工群众开展技能培训85人。
2.农村主干道路扩宽可有效改善农村人居生活环境，提升生态与经济效益。</t>
  </si>
  <si>
    <t>AKT26-041-25</t>
  </si>
  <si>
    <t>阿克陶县木吉乡琼让村2026年村组主干道路硬化项目</t>
  </si>
  <si>
    <t>木吉乡琼让村</t>
  </si>
  <si>
    <t>对琼让村委会主干道路1.1公里进行硬化，路面宽度5.5米.</t>
  </si>
  <si>
    <t>木吉乡</t>
  </si>
  <si>
    <t>阿布都加帕尔·买买提</t>
  </si>
  <si>
    <t>1.数量指标：对1.1公里道路进行硬化；2.质量指标项目验收合格率100%；3.时效指标：项目计划开工时间2026年5月；4.社会效益指标：受益脱贫户≥195户；5.可持续性影响指标：项目建成后更好的改善牧民出行安全，改善村容村貌；6.服务对象满意度指标：群众满意度≥98%</t>
  </si>
  <si>
    <t>项目建成后更好的改善牧民出行安全，改善村容村貌</t>
  </si>
  <si>
    <t>AKT26-041-26</t>
  </si>
  <si>
    <t>阿克陶县加马铁热克乡塔依社区道路提升改造以工代赈项目</t>
  </si>
  <si>
    <t>加马铁热克乡塔依社区</t>
  </si>
  <si>
    <t>道路扩宽5.5公里，原路面4米，两边各扩宽1米，路沿石5.4公里；新建水泥道路1.5公里（宽3米），地面硬化5390平方米，及附属配套设施建设。</t>
  </si>
  <si>
    <t>数量指标：道路扩宽5.5公里，路沿石安装5.4公里，新建水泥路1.5公里；2.质量指标：项目验收合格率100%；3.时效指标：项目完工时间2026年3月—2026年10月；4.成本指标：工程费用投资390万元；5.经济效益指标：提升农民的出行条件；6.受益人口满意度95%以上。</t>
  </si>
  <si>
    <t>进一步提升农村公共基础设施保障水平，预计带动就业100人，发放劳务报酬119万元，开展技能培训86人。</t>
  </si>
  <si>
    <t>AKT26-041-27</t>
  </si>
  <si>
    <t>阿克陶县布伦口乡盖孜村2026年道路建设项目</t>
  </si>
  <si>
    <t>布伦口乡盖孜村</t>
  </si>
  <si>
    <t>改建道路0.6公里，路面宽度6米，挡土墙护坡0.6公里，盖板涵1座；及相关附属配套设施。</t>
  </si>
  <si>
    <t>布伦口乡</t>
  </si>
  <si>
    <t>库尔班艾力·麦麦提艾力</t>
  </si>
  <si>
    <t>数量指标：道路0.6公里挡土墙护坡0.6公里，排水沟0.6公里，盖板涵1座。
质量指标：验收合格率100%。
时效指标：项目完成率100%。成本指标：总费用530万元。
社会效益指标：改善村庄交通条件，提高交通便利性。</t>
  </si>
  <si>
    <t>促进经济发展，改善民生，方便牧民出行，提高生活质量。</t>
  </si>
  <si>
    <t>AKT26-041-34</t>
  </si>
  <si>
    <t>阿克陶县阿克陶镇喀依恰艾日克村2026年道路提升改造项目</t>
  </si>
  <si>
    <t>新建及改造农村道路7公里及配套附属设施。</t>
  </si>
  <si>
    <t>阿克陶镇</t>
  </si>
  <si>
    <t>艾力亚尔江·艾克白尔</t>
  </si>
  <si>
    <t>1.数量指标：对7公里道路进行硬化；2.质量指标项目验收合格率100%；3.时效指标：项目计划开工时间2026年4月；4.社会效益指标：收益脱贫户≥285户；5.可持续性影响指标：项目建成后更好的改善农民出行安全，改善村容村貌；6.服务对象满意度指标：群众满意度≥98%。</t>
  </si>
  <si>
    <t>充分调动好、发挥好、保护好农民群众的积极性，广泛发动群众参与务工，增加农民群众阶段性的务工收入，为农民群众出行和产业发展提供便利条件。</t>
  </si>
  <si>
    <t>AKT26-041-35</t>
  </si>
  <si>
    <t>阿克陶县巴仁乡加依村、萨依巴格村、克孜勒吾斯塘村、且克村乡村道路提升改造2026年中央预算内以工代赈示范项目</t>
  </si>
  <si>
    <t>巴仁乡加依村、萨依巴格村、克孜勒吾斯塘村、且克村</t>
  </si>
  <si>
    <t>村组道路提升改造14公里，及附属配套设施建设。</t>
  </si>
  <si>
    <t>1.带动群众就业增收，本项目计划带动群众就业200人，预计发放劳务报酬318万元，组织务工群众开展技能培训175人。
2.农村主干道路扩宽可有效改善农村人居生活环境，提升生态与经济效益。
3.带动农村产业发展，为特色农业、乡村振兴等提供更好的对外连接通道。</t>
  </si>
  <si>
    <t>通过实施该项目出行更便、运输成本降，共享成果。带动资产增值，助力乡村发展。村民参与监督，保障各方利益。</t>
  </si>
  <si>
    <t>AKT26-041-36</t>
  </si>
  <si>
    <t>阿克陶县巴仁乡墩巴格村2026年道路硬化项目</t>
  </si>
  <si>
    <t>巴仁乡墩巴格村</t>
  </si>
  <si>
    <t>新建（沥青/混凝土）道路1.7km，路基宽度4-6m，路面宽度3.5-5米，含路基、路面、桥涵及其他附属设施。</t>
  </si>
  <si>
    <t>1.提升全村村民同行安全与便捷性，支撑村民生产生活与乡村发展，提高村民满意度。
2.有效改善农村人居生活环境，提升生态与经济效益。
3.带动农村产业发展，为特色农业、乡村振兴等提供更好的对外连接通道。</t>
  </si>
  <si>
    <t>通过完善基础设施，破除出行难的瓶颈，保障村民安全通行，缩短村民上学、就医、生产时间，同时改善村内居住环境，减少因道路扬尘、泥泞带来的卫生问题，提升生活舒服度。</t>
  </si>
  <si>
    <t>AKT26-041-38</t>
  </si>
  <si>
    <t>阿克陶县巴仁乡萨依巴格村2026年村内道路建设项目</t>
  </si>
  <si>
    <t>村组道路提升改造及硬化1.5公里，及附属配套设施建设。</t>
  </si>
  <si>
    <t>1.提升乡村环境，推动美丽乡村建设，新建高质量道路，完善村内交通基础设施，解决村民出行难问题。
2.提升村民生活质量，促进乡村经济发展和社会稳定，助力乡村振兴战略实施。
3.带动农村产业发展，为特色农业、乡村振兴等提供更好的对外连接通道。</t>
  </si>
  <si>
    <t>AKT26-041-39</t>
  </si>
  <si>
    <t>阿克陶县巴仁乡也勒干村2026年村级道路提升项目</t>
  </si>
  <si>
    <t>巴仁乡也勒干村</t>
  </si>
  <si>
    <t>计划对村内道路进行提升改造3.6公里，其中需要硬化的入户路长1.1km。需要维修的沥青路2.5km，并配套相关附属设施。</t>
  </si>
  <si>
    <t>1.提升乡村环境，推动美丽乡村建设，新建高质量道路，完善村内交通基础设施，解决村民出行难问题。
2.提升村民生活质量，促进乡村经济发展和社会稳定，助力乡村振兴战略实施。</t>
  </si>
  <si>
    <t>AKT26-041-41</t>
  </si>
  <si>
    <t>阿克陶县巴仁乡且克村2026年农村道路建设项目</t>
  </si>
  <si>
    <t>巴仁乡且克村</t>
  </si>
  <si>
    <t>计划在巴仁乡且克村新建农村道路6.5公里，并配套附属设施。</t>
  </si>
  <si>
    <t>AKT25-041-10</t>
  </si>
  <si>
    <t>阿克陶县布伦口乡苏巴什村2026年村级道路建设项目</t>
  </si>
  <si>
    <t>布伦口乡苏巴什村</t>
  </si>
  <si>
    <t>新建苏巴什村沿314国道至村委会道路提升改造硬化道路3.2km，路面宽度7m,含路基路面、桥涵及其他附属设施；总投资360万元。</t>
  </si>
  <si>
    <t>1、数量指标新建道路3.2公里；2、质量指标：项目验收合格率100%；3、时效指标：项目完工时间2026年4月-2026年10月，完成率100%；4、成本指标：新建道路总费用360万元；5、经济效益指标：改造314国道连接苏巴什村委会村级道路，方便当地群众出行，同时可以改善现有旅游基础设施条件；6、社会效益指标：受益建档立卡贫困人口数1906人；7、生态效益指标：改善生态环境8、可持续影响指标：工程设计使用年限≥8年；9、受益贫困人口满意度≥96%。</t>
  </si>
  <si>
    <t>方便当地群众出行，同时可以改善现有旅游基础设施条件，促进旅游产业发展增收。</t>
  </si>
  <si>
    <t>AKT26-041-33</t>
  </si>
  <si>
    <t>阿克陶镇奥达艾日克村2026年桥梁建设项目</t>
  </si>
  <si>
    <t>阿克陶镇奥达艾日克村</t>
  </si>
  <si>
    <t>阿克陶镇奥达艾日克村新建桥梁长220米，宽7米大桥一座及防护设施建设。</t>
  </si>
  <si>
    <t>1.数量指标：大桥长220米，宽7米，包括防护措施；2.质量指标项目验收合格率100%；3.时效指标：项目计划开工时间2026年4月；4.社会效益指标：收益脱贫户≥252户；5.可持续性影响指标：项目建成后更好的改善农民出行安全和通行效率；6.服务对象满意度指标：群众满意度≥98%。</t>
  </si>
  <si>
    <t>提高群众安全出行，改善群众生活质量。</t>
  </si>
  <si>
    <t>产业路、资源路、旅游路建设</t>
  </si>
  <si>
    <t>AKT25-042-2</t>
  </si>
  <si>
    <t>阿克陶县恰尔隆镇2026年产业路建设项目</t>
  </si>
  <si>
    <t>对大棚区道路进行硬化，新建硬化道路（沥青）2.2公里,路基宽度4-6.5m,路面宽度3.5-6m,设计速度20km/h，含路基、路面及其他附属设施。</t>
  </si>
  <si>
    <t>1.2公里产业道路建成后，晴雨天气均能通行，能够满足农用机械、运输车辆（载重5吨以上）通行需求；2.产业园区农产品(瓜果、蔬菜）运输成本降低5%-10%，避免因道路颠簸导致农产品损耗，为做好新时代“三农”工作提供坚强交通运输保障；3.受益行政村3个，直接受益种植户1536人。</t>
  </si>
  <si>
    <t>农村供水保障（饮水安全）设施建设</t>
  </si>
  <si>
    <t>AKT26-067-2</t>
  </si>
  <si>
    <t>阿克陶县2026年克孜勒陶镇饮水安全工程提升改造项目</t>
  </si>
  <si>
    <t>克孜勒陶镇乌尔都隆窝孜村、托云都克村、喀尔乌勒村、阿克达拉村</t>
  </si>
  <si>
    <t>1）水厂1座，新增净化设施设备1套，安装消毒设备1套，安装水质在线检测设备1套，自动化监控系统1处，安装出水厂计量装置；2）阿克达拉村新建渗水管集水区+截渗墙1处、检查排水及进排气阀井1座、50立方米集水池1座、输水管道3.4公里（100级PE管DN160毫米、1.0Mpa），水源地保护1处、里程碑4座、里程桩33座级配套防洪设施。管线布置在阿克达拉村村通村柏油路内测，管道埋深度2.5米</t>
  </si>
  <si>
    <t>目标1：克孜勒陶镇乌尔都隆窝孜村、托云都克村、喀尔乌勒村农村计划扩建水厂1座、更换DN100球墨铸铁管输水管道0.81km、更换并配套C30钢筋砼闸阀井6座，阿克塔拉牧场阿克达拉村计划新建集水廊道1座、PE100级de200管材0.41km、更换PE100级de90管材1.05km，更换PE100级de90管材0.98km，更换并配套C30钢筋砼闸阀井3座。收益人口2910人,收益户数787户。目标2：通过饮水项目的实施，进一步完善农民饮水保障，改善居民生活环境、有效防治疾病、保证居民身体健康的需要。
目标3：解决克孜勒陶镇饮水系统的饮水安全问题，现状年解决 2910 人引水安全问题。</t>
  </si>
  <si>
    <t>帮助农村地方发展，减少农村人口的负担。</t>
  </si>
  <si>
    <t>AKT26-067-4</t>
  </si>
  <si>
    <t>阿克陶县2026年木吉乡木吉村、琼让村、昆提别斯村、布拉克村供水提升改造工程</t>
  </si>
  <si>
    <t>木吉乡乡木吉村、琼让村、昆提别斯村、布拉克村</t>
  </si>
  <si>
    <t>木吉乡乡木吉村、琼让村：水源1座，水厂1座，新建300M3清水池1座，新增净化设施设备1套，安装水质在线检测设备1套，自动化监控系统1处，供水管道20公里，安装出水厂计量装置；昆提别斯村：水源1座，水厂1座，新建150M3清水池1座，新增净化设施设备1套，安装水质在线检测设备1套，自动化监控系统1处，供水管道4.8公里，安装出水厂计量装置；布拉克村一组、二组自来水管道1.4公里进行维修、维护。</t>
  </si>
  <si>
    <t>目标1：木吉乡乡木吉村、琼让村、昆提别斯村、布拉克村计划扩建水厂1座、更换DN100球墨铸铁管输水管道0.81km、更换并配套C30钢筋砼闸阀井6座，阿克塔拉牧场阿克达拉村计划新建集水廊道1座、PE100级de200管材0.41km、更换PE100级de90管材1.05km，更换PE100级de90管材0.98km，更换并配套C30钢筋砼闸阀井3座。收益人口3740人,收益户数787户。目标2：通过饮水项目的实施，进一步完善农民饮水保障，改善居民生活环境、有效防治疾病、保证居民身体健康的需要。
目标3：解决农村饮水水质安全问题，改善生活条件，保障饮水安全，增加收入。</t>
  </si>
  <si>
    <t>AKT25-67-5</t>
  </si>
  <si>
    <t>阿克陶县2026年布伦口乡饮水安全工程提升改造项目</t>
  </si>
  <si>
    <t>布伦口乡喀依村、恰克尔艾格勒村</t>
  </si>
  <si>
    <t>托喀依村供水管道10公里，减压池5座、管道附属设施；恰克尔艾格勒村水厂1座，水源改造1处，新建500M3清水池1座，输水管道1公里，新增净化设施设备1套，安装消毒设备1套，安装水质在线检测设备1套，自动化监控系统1处，安装出水厂计量装置，机电设备及变频器2台</t>
  </si>
  <si>
    <t>目标1：托喀依村供水管道10公里，减压池5座、管道附属设施；恰克尔艾格勒村水厂1座，水源改造1处，新建500M3清水池1座，输水管道1公里，新增净化设施设备1套，安装消毒设备1套，安装水质在线检测设备1套，自动化监控系统1处，安装出水厂计量装置，机电设备及变频器2台。收益人口211人,收益户数52户。目标2：通过饮水项目的实施，进一步完善农民饮水保障，改善居民生活环境、有效防治疾病、保证居民身体健康的需要。
目标3：解决农村饮水水质安全问题，改善生活条件，保障饮水安全，增加收入。</t>
  </si>
  <si>
    <t>AKT25-67-6</t>
  </si>
  <si>
    <t>阿克陶县2026年塔尔乡牧区供水提升改造工程</t>
  </si>
  <si>
    <t>塔尔塔尔乡库祖村、塔尔乡巴格村</t>
  </si>
  <si>
    <t>水源1座（两河口电站取水），水厂1座，新建500M3清水池1座，新增净化设施设备1套，安装消毒设备1套，安装水质在线检测设备1套，自动化监控系统1处，供水管道15公里，安装出水厂计量装置</t>
  </si>
  <si>
    <t>目标1：水源1座（两河口电站取水），水厂1座，新建500M3清水池1座，新增净化设施设备1套，安装消毒设备1套，安装水质在线检测设备1套，自动化监控系统1处，供水管道15公里，安装出水厂计量装置。收益人口817人,收益户数219户。目标2：通过饮水项目的实施，进一步完善农民饮水保障，改善居民生活环境、有效防治疾病、保证居民身体健康的需要。
目标3：解决农村饮水水质安全问题，改善生活条件，保障饮水安全，增加收入。</t>
  </si>
  <si>
    <t>AKT26-067-8</t>
  </si>
  <si>
    <t>阿克陶县玉麦镇英阿依玛克村、玉麦村等村2026年供水提升改造工程</t>
  </si>
  <si>
    <t>英阿依玛克村、玉麦村</t>
  </si>
  <si>
    <t>供水管道10公里，蓄水池2座、管道附属设施，2眼机井机电设备改造</t>
  </si>
  <si>
    <t>数量指标：新建供水管道10公里，蓄水池2座及管道附属设施，改造2眼机井机电设备。
效益指标：直接受益人口1841人。</t>
  </si>
  <si>
    <t>电力设施及维修改造</t>
  </si>
  <si>
    <t>数字乡村建设（信息通信基础设施建设、数字化、智能化建设等）</t>
  </si>
  <si>
    <t>农村清洁能源设施（燃气、户用光伏、风电、水电、农村生物质能源、北方地区清洁取暖等）</t>
  </si>
  <si>
    <t>农业农村基础设施中长期贷款贴息</t>
  </si>
  <si>
    <t>AKT25-048-4</t>
  </si>
  <si>
    <t>克州阿克陶县库山河防洪堤防改造工程</t>
  </si>
  <si>
    <t>阿克陶镇巴仁艾日克村</t>
  </si>
  <si>
    <t>防洪堤防维修改造工程共维修防洪堤五处长度 1100m，第一段14+400-14+480 段 40m，第二段 24+380-24+840 段 460m，第三段胜利渠渡槽25+798-25+967 段 169m，第四段园种场苗圃大桥 27+908-27+988 段 80m 和27+368-27+391 段 23m 合计 111m，第三段迎宾桥下游加马铁热克渡槽两侧37+087-37+189 段 204m。14+440-25+960 段防洪堤新建 35 座 15m 长450挑坝，间隔 20m。奥达艾日克干渠跨库山河渡槽基础水毁部分除险加固。</t>
  </si>
  <si>
    <t>目标1：防洪堤防维修改造工程共维修防洪堤五处长度 1100m，第一段14+400-14+480段 40m，第二段 24+380-24+840段460m，第三段胜利渠渡槽25+798-25+967 段 169m，第四段园种场苗圃大桥 27+908-27+988 段 80m 和27+368-27+391 段 23m 合计 111m，第三段迎宾桥下游加马铁热克渡槽两侧37+087-37+189 段 204m。14+440-25+960 段防洪堤新建 35 座 15m 长450挑坝，间隔 20m。奥达艾日克干渠跨库山河渡槽基础水毁部分除险加固。。收益人口2910人,收益户数787户。目标2：该工程实施后，不仅可以获得经济效益，而且还可以获得社会效益和环境效益，因此该工程的实施是非常有益的。
目标3：有效保护河岸两侧的居民的生命财产安全，保护公路等其他基础设施。</t>
  </si>
  <si>
    <t>有效保护盖孜河沿线居民2100人、耕地870亩、林地160亩。</t>
  </si>
  <si>
    <t>人居环境整治</t>
  </si>
  <si>
    <t>农村卫生厕所改造（户用、公共厕所）</t>
  </si>
  <si>
    <t>农村污水治理</t>
  </si>
  <si>
    <t>AKT26-050-1</t>
  </si>
  <si>
    <t>阿克陶县加马铁热克乡喀什博依村2026年农村污水治理项目</t>
  </si>
  <si>
    <t>计划对喀什博依村新建污水管网4公里，安装检查井、化粪池、提升泵等配套附属设施。</t>
  </si>
  <si>
    <t>克州生态环境局阿克陶县分局</t>
  </si>
  <si>
    <t>王玉伟</t>
  </si>
  <si>
    <t>王宏毕</t>
  </si>
  <si>
    <t>1.数量指标：新建污水管网4公里；2.质量指标：项目验收合格率100%；3.时效指标：项目完工时间2026年3月—2026年10月；4.成本指标：工程费用投资300万元；5.经济效益指标：提升150户污水处理水平；6.受益人口满意度95%以上。</t>
  </si>
  <si>
    <t>改善农村人居生态环境，加强农村居民生活质量，促进美丽乡村建设，改善人居环境，改善乡村面貌，引导农民过上现代化生活。</t>
  </si>
  <si>
    <t>AKT26-050-3</t>
  </si>
  <si>
    <t>阿克陶县玉麦镇恰格尔村2026年污水管网建设项目</t>
  </si>
  <si>
    <t>玉麦镇恰格尔村</t>
  </si>
  <si>
    <t>玉麦镇恰格尔村新建污水管网共40公里，其中主管道30公里、入户管道10公里；同步建设配套设施，包括适配管网的化粪池，计划投资1200万。</t>
  </si>
  <si>
    <t>数量指标：修建污水管道40Km，同步建设配套设施，包括适配管网的化粪池。
效益指标：直接受益人口1893人。</t>
  </si>
  <si>
    <t>改善村基础建设和村貌村容及卫生的改善，提高农民整体生活质量。</t>
  </si>
  <si>
    <t>AKT25-050-2</t>
  </si>
  <si>
    <t>阿克陶县布伦口乡恰克尔艾格勒村2026年粪污一体化改造建设项目</t>
  </si>
  <si>
    <t>布伦口乡恰克尔艾格勒村</t>
  </si>
  <si>
    <t>计划为恰克尔艾格勒村新建污水主管网4.3公里（含破坏路面及恢复）；新建日处理量100m³/天的一体化污水处理设备1套及其附属配套设施</t>
  </si>
  <si>
    <t>生活污水处理项目：1、数量指标：村人居环境整治1个，新建污水管网4.3km，2、质量指标项目验收合格率100%，3、时效指标2026年4月-2026年10月；4、项目完工及时率：100%，5、成本指标：工程直接费用：450万元，6、社会效益指标：受益人口数：941人；7、可持续影响指标：工程设计使用年限≥30年；8、受益脱贫人口满意度95%</t>
  </si>
  <si>
    <t>促进良好生活习惯养成，优化村容村貌及营商环境，吸引客流量</t>
  </si>
  <si>
    <t>农村垃圾治理</t>
  </si>
  <si>
    <t>AKT25-051-2</t>
  </si>
  <si>
    <t>阿克陶县布伦口乡2026年垃圾处理场建设项目</t>
  </si>
  <si>
    <t>布伦口乡盖孜村、恰克尔艾格勒村、托喀依村、苏巴什村</t>
  </si>
  <si>
    <t>建设垃圾处理场（4座），每座0.5万立方米，高4.5米，其中：苏巴什村1座，盖孜村1座，恰克尔艾格勒村1座，托喀依村1座。</t>
  </si>
  <si>
    <t>住建局</t>
  </si>
  <si>
    <t>闫旭波</t>
  </si>
  <si>
    <t>1、数量指标：建设垃圾处理场4座；2、质量指标：项目验收合格率100%；3、时效指标：项目完成时间2026年4月-2026年10月；4、项目完成率100%；5、成本指标：垃圾处理场总费用1000万元；6、经济效益指标：改善村容村貌及村民生活环境；7、社会效益指标：受益建档立卡贫困人口数2792人；8、生态效益指标：改善生态环境；9、可持续影响指标：工程设计使用年限（≥10年）；10、受益贫困人口满意度（≥96%）。</t>
  </si>
  <si>
    <t>改善村容村貌及村民生活环境，营造美丽环境氛围，吸引更多游客。</t>
  </si>
  <si>
    <t>村容村貌提升</t>
  </si>
  <si>
    <t>AKT26-052-1</t>
  </si>
  <si>
    <t>阿克陶县加马铁热克乡喀什博依村2026年农村人居环境整治项目</t>
  </si>
  <si>
    <t>计划对喀什博依村4组新建硬化道路（水泥混凝土路面）1.3公里，路面宽度5-6米，路基宽度5.5-6.5米，含路基、路面及其他附属设施。</t>
  </si>
  <si>
    <t>1.数量指标：新建道路1.3公里；2.质量指标：项目验收合格率100%；3.时效指标：项目完工时间2026年3月—2026年10月；4.成本指标：工程费用投资120万元；5.经济效益指标：提升群众出行条件；6.受益人口满意度95%以上。</t>
  </si>
  <si>
    <t>AKT26-052-3</t>
  </si>
  <si>
    <t>阿克陶县巴仁乡阔洪其村乡村人居环境整治中央财政以工代赈项目</t>
  </si>
  <si>
    <t>农村道路扩宽5.5公里，原路面3-5米，两边各扩宽0.5米；路沿石10.5公里；场地硬化10000平方米。及附属配套设施建设。</t>
  </si>
  <si>
    <t>1.带动群众就业增收，本项目计划带动群众就业95人，预计发放劳务报酬122万元，组织务工群众开展技能培训85人。
2.农村主干道路扩宽可有效改善农村人居生活环境，提升生态与经济效益。
3.带动农村产业发展，为特色农业、乡村振兴等提供更好的对外连接通道。</t>
  </si>
  <si>
    <t>AKT26-057-1</t>
  </si>
  <si>
    <t>阿克陶县玉麦镇英阿依玛克村2026年人居环境整治建设项目</t>
  </si>
  <si>
    <t>1.对村内道路进行基础设施建设，包括加宽路面，沥青路面翻新，地面硬化，安装路沿石及修补，预计29公里，对村内基础设施进行整体提升改造，补齐乡村基础设施短板。
2.整村水渠提升改造预计32km并配套相关附属设施。</t>
  </si>
  <si>
    <t>数量指标：硬化修补村内道路29公里，修建水渠32公里。
效益指标：直接受益人口2917人。</t>
  </si>
  <si>
    <t>一是行条件改善路灯，保障日常安全，节省通行时间；二是庭院经济助力增收，环境美化提升生活幸福感；三是公共区域优化为村民提供休闲、交流空间，增强邻里互动。</t>
  </si>
  <si>
    <t>AKT25-SFC001-2</t>
  </si>
  <si>
    <t>阿克陶县玉麦镇阿勒吞其村2026年农村人居环境整治建设项目</t>
  </si>
  <si>
    <t>玉麦镇阿勒吞其村</t>
  </si>
  <si>
    <t>1.对巴扎农贸市场（建筑面积11475㎡）、牛羊交易市场、夜市等进行提升改造以及配套附属设施建设。
2.对玉桑大道2公里的中心商铺街道及相关附属设施进行提升改造。
3.对村内道路进行基础设施建设，包括加宽路面，沥青路面翻新，地面硬化，安装路沿石及修补，预计4公里，对村内基础设施进行整体提升改造，补齐乡村基础设施短板。</t>
  </si>
  <si>
    <t>数量指标：硬化入户道路5.9685公里，铺设污水管道30.5公里，巴扎农贸市场及夜市改造11475平方米。
效益指标：直接受益人口3867人。</t>
  </si>
  <si>
    <t>提升公共服务水平的同时主推旅游产业的发展，提升群众幸福指数。充分调动好、发挥好、保护好农民群众的积极性，广泛发动群众参与务工，增加农民群众阶段性的务工收入，为农民群众出行和产业发展提供便利条件。</t>
  </si>
  <si>
    <t>AKT26-057-2</t>
  </si>
  <si>
    <t>阿克陶县玉麦镇英阿依玛克村、阿勒吞其村2026年农村管网及污水处理建设项目</t>
  </si>
  <si>
    <t>玉麦镇英阿依玛克村、阿勒吞其村</t>
  </si>
  <si>
    <t>计划在英阿依玛克村新建污水主管网43.3公里，784户支管网，基础设施检查井，新建一体化污水处理设备一套等配套设施建设；在阿勒吞其村新建污水主管网45公里、913户支管网以及基础设施检查井；新建一体化污水处理设备1套等配套附属设施建设。</t>
  </si>
  <si>
    <t>数量指标：新建污水主管网88.3公里，支管网784户；新建一体化污水处理设备及配套设施两套。
效益指标：直接受益人口1697人。</t>
  </si>
  <si>
    <t>AKT26-052-4</t>
  </si>
  <si>
    <t>阿克陶县加马铁热克乡巴格拉村2026年农村人居环境整治项目</t>
  </si>
  <si>
    <t>修建防渗渠6公里，新建污水管网1.8公里，道路提升改造7.8公里，入户道路硬化1公里及其配套附属设施。</t>
  </si>
  <si>
    <t>数量指标：修建防渗渠6公里，污水管网1.8公里，道路扩宽7.8公里，道路硬化1公里；2.质量指标：项目验收合格率100%；3.时效指标：项目完工时间2026年3月—2026年10月；4.成本指标：工程费用投资980万元；5.经济效益指标：提升5000亩土地灌溉条件，群众出行条件及环境卫生；6.受益人口满意度95%以上。</t>
  </si>
  <si>
    <t>农村公共服务</t>
  </si>
  <si>
    <t>乡村学校建设或改造（含幼儿园）</t>
  </si>
  <si>
    <t>村卫生室标准化建设</t>
  </si>
  <si>
    <t>农村养老设施建设（养老院、幸福院、日间照料中心等）</t>
  </si>
  <si>
    <t>公共照明设施</t>
  </si>
  <si>
    <t>开展县乡村公共服务一体化示范创建</t>
  </si>
  <si>
    <t>其他（便民综合服务设施、文化活动广场、体育设施、村级客运站、农村公益性殡葬设施建设等）</t>
  </si>
  <si>
    <t>易地搬迁后扶</t>
  </si>
  <si>
    <t>公共服务岗位</t>
  </si>
  <si>
    <t>“一站式”社区综合服务设施建设</t>
  </si>
  <si>
    <t>AKT26-067-6</t>
  </si>
  <si>
    <t>阿克陶县昆仑佳苑易地扶贫搬迁恰尔隆镇安置点2026年基础设施提升改造项目</t>
  </si>
  <si>
    <t>易地扶贫搬迁后扶</t>
  </si>
  <si>
    <t>新增2组空气能电锅炉、1个变压器等附属设施，对暖气管网节点更换880个匝阀，增设增压泵5个，提升改造1000米；供电线路检修250米，铺设电缆300米；供水管网增设一座增压池；对66栋居民楼29449平方米进行改造，及附属配套设施建设；</t>
  </si>
  <si>
    <t>1.通过项目实施，对搬迁点水、电、暖等设施进行提升改造，改造后供水压力稳定在0.3-0.4MPa；2.解决高层住户“用水难、水压低”问题电路负荷满足现代家电需求；3.供暖温度标率（冬季≥18℃）100%，彻底消除“局部不热、冷热不均”现象；4.项目建成群众满意度可达到95%以上，受益群众7378人。</t>
  </si>
  <si>
    <t>改善村基础建设和村貌村容及卫生的改善，提高农民整体生活质量</t>
  </si>
  <si>
    <t>AKT26-067-9</t>
  </si>
  <si>
    <t>阿克陶县克孜勒陶镇丝路佳苑2026年基础设施提升改造项目</t>
  </si>
  <si>
    <t>在丝路佳苑C区新建综合管廊3.3公里，配套热力主管网7.6公里，热力入户管网4.9公里，供水主管网3.3公里，供水入户管网2.4公里，0.4kv低压线路5.7公里及其他配套附属工程；新建污水管网3公里，入户管网0.8公里及其他配套附属工程。</t>
  </si>
  <si>
    <t xml:space="preserve">1.数量指标：建设综合管廊3.3公里；2.项目验收合格率：100%；3.时效指标：项目计划开工时间2025年4月；4.社会效益指标：受益农户户数≥2400户；5.可持续影响指标：通过集约化建设管廊，减少盐碱土壤对基础设施的损坏，统一规划与运维，降低管理成本；项目建成后，将提高管线运行安全性，改善居民生活环境，减少施工程序；6.服务对象满意度指标：受益对象满意度≥98%。
</t>
  </si>
  <si>
    <t>产业发展工程</t>
  </si>
  <si>
    <t>就业发展工程</t>
  </si>
  <si>
    <t>必要基础设施建设</t>
  </si>
  <si>
    <t>易地扶贫搬迁贷款债劵贴息补助</t>
  </si>
  <si>
    <t>巩固三保障成果</t>
  </si>
  <si>
    <t>住房</t>
  </si>
  <si>
    <t>农村危房改造等农房改造</t>
  </si>
  <si>
    <t>教育</t>
  </si>
  <si>
    <t>享受"雨露计划+"职业教育补助</t>
  </si>
  <si>
    <t>AKT26-066-1</t>
  </si>
  <si>
    <t>阿克陶县2026年雨露计划</t>
  </si>
  <si>
    <t>阿克陶县</t>
  </si>
  <si>
    <t>对已脱贫户（含监测户）家庭子女接受中等、高等职业教育(中等职业教育包括全日制普通中专、成人中专、职业高中，技工院校、高等职业教育包括全日制普通大专、高职院校、技师学院等）的在籍在读全日制学生进行补助，计划4500人，补助标准每生3000元。</t>
  </si>
  <si>
    <t>阿克陶县教育局</t>
  </si>
  <si>
    <t>王宏伟</t>
  </si>
  <si>
    <t>教育局</t>
  </si>
  <si>
    <t>阿丽娅·艾尼瓦尔</t>
  </si>
  <si>
    <t>给已脱贫户（含监测帮扶对象）家庭子女提供生活补助，降低及学生经济负担。</t>
  </si>
  <si>
    <t>饮水</t>
  </si>
  <si>
    <t>农村饮水安全巩固提升</t>
  </si>
  <si>
    <t>项目管理费</t>
  </si>
  <si>
    <t>其他</t>
  </si>
  <si>
    <t>少数民族特色村寨建设项目</t>
  </si>
  <si>
    <t>困难群众饮用低氟茶</t>
  </si>
  <si>
    <t>AKT26-070-1</t>
  </si>
  <si>
    <t>阿克陶县2026年低氟砖茶采购项目</t>
  </si>
  <si>
    <t>对阿克陶县困难群众发放饮用低氟砖茶。</t>
  </si>
  <si>
    <t>阿克陶县委统战部</t>
  </si>
  <si>
    <t>范仲锋</t>
  </si>
  <si>
    <t>统战部</t>
  </si>
  <si>
    <t xml:space="preserve">伊尔番·努尔买买提
</t>
  </si>
  <si>
    <t>产出指标：1.质量指标的项目验收合格率达100%；2.时效指标中项目完成及时率达100%；3.成本指标中低氟茶成本为每户100元的标准；效益指标：1.社会效益指标中受益困难户数达1850户，受益困难户人口数达6046人；2.可持续影响指标：可长期有效预防地氟病，提升困难群众身心健康。</t>
  </si>
  <si>
    <t>砖茶含多种人类必需的维生素和稀有元素，特别是茶碱的含量较高，长期生活在牧区、高原、缺水、无蔬菜的少数民族以捣碎的砖茶兑奶熬制成奶茶饮用，对于以肉食为主的群众，可以去膻化食、补充水分和维生素等，有养胃、健胃、助消化、减肥、增强毛细血管的作用。避免由于缺水和饮食习惯的原因，导致疾病发生。</t>
  </si>
  <si>
    <t>……</t>
  </si>
  <si>
    <t>克州阿克陶县巩固拓展脱贫攻坚成果同乡村振兴项目储备库分类统计表</t>
  </si>
  <si>
    <t>项目类别</t>
  </si>
  <si>
    <t>建设规模</t>
  </si>
  <si>
    <t>资金规模</t>
  </si>
  <si>
    <t>单位</t>
  </si>
  <si>
    <t>规模</t>
  </si>
  <si>
    <t>万元</t>
  </si>
  <si>
    <t>占报备批次资金比例（%）</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</si>
</sst>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5">
    <font>
      <sz val="11"/>
      <color theme="1"/>
      <name val="宋体"/>
      <charset val="134"/>
      <scheme val="minor"/>
    </font>
    <font>
      <sz val="14"/>
      <color theme="1"/>
      <name val="方正小标宋_GBK"/>
      <charset val="134"/>
    </font>
    <font>
      <b/>
      <sz val="11"/>
      <color theme="1"/>
      <name val="宋体"/>
      <charset val="134"/>
      <scheme val="minor"/>
    </font>
    <font>
      <sz val="14"/>
      <name val="Times New Roman"/>
      <charset val="134"/>
    </font>
    <font>
      <sz val="11"/>
      <name val="Times New Roman"/>
      <charset val="134"/>
    </font>
    <font>
      <b/>
      <sz val="12"/>
      <name val="宋体"/>
      <charset val="134"/>
    </font>
    <font>
      <sz val="12"/>
      <name val="宋体"/>
      <charset val="134"/>
      <scheme val="minor"/>
    </font>
    <font>
      <sz val="12"/>
      <name val="宋体"/>
      <charset val="134"/>
    </font>
    <font>
      <sz val="11"/>
      <name val="宋体"/>
      <charset val="134"/>
      <scheme val="minor"/>
    </font>
    <font>
      <sz val="14"/>
      <name val="宋体"/>
      <charset val="134"/>
    </font>
    <font>
      <b/>
      <sz val="28"/>
      <name val="宋体"/>
      <charset val="134"/>
    </font>
    <font>
      <b/>
      <sz val="36"/>
      <name val="宋体"/>
      <charset val="134"/>
    </font>
    <font>
      <sz val="12"/>
      <color theme="1"/>
      <name val="Calibri"/>
      <charset val="134"/>
    </font>
    <font>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theme="1"/>
      <name val="宋体"/>
      <charset val="134"/>
    </font>
    <font>
      <b/>
      <vertAlign val="subscrip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2" borderId="8"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9" applyNumberFormat="0" applyFill="0" applyAlignment="0" applyProtection="0">
      <alignment vertical="center"/>
    </xf>
    <xf numFmtId="0" fontId="20" fillId="0" borderId="9" applyNumberFormat="0" applyFill="0" applyAlignment="0" applyProtection="0">
      <alignment vertical="center"/>
    </xf>
    <xf numFmtId="0" fontId="21" fillId="0" borderId="10" applyNumberFormat="0" applyFill="0" applyAlignment="0" applyProtection="0">
      <alignment vertical="center"/>
    </xf>
    <xf numFmtId="0" fontId="21" fillId="0" borderId="0" applyNumberFormat="0" applyFill="0" applyBorder="0" applyAlignment="0" applyProtection="0">
      <alignment vertical="center"/>
    </xf>
    <xf numFmtId="0" fontId="22" fillId="3" borderId="11" applyNumberFormat="0" applyAlignment="0" applyProtection="0">
      <alignment vertical="center"/>
    </xf>
    <xf numFmtId="0" fontId="23" fillId="4" borderId="12" applyNumberFormat="0" applyAlignment="0" applyProtection="0">
      <alignment vertical="center"/>
    </xf>
    <xf numFmtId="0" fontId="24" fillId="4" borderId="11" applyNumberFormat="0" applyAlignment="0" applyProtection="0">
      <alignment vertical="center"/>
    </xf>
    <xf numFmtId="0" fontId="25" fillId="5" borderId="13" applyNumberFormat="0" applyAlignment="0" applyProtection="0">
      <alignment vertical="center"/>
    </xf>
    <xf numFmtId="0" fontId="26" fillId="0" borderId="14" applyNumberFormat="0" applyFill="0" applyAlignment="0" applyProtection="0">
      <alignment vertical="center"/>
    </xf>
    <xf numFmtId="0" fontId="27" fillId="0" borderId="15" applyNumberFormat="0" applyFill="0" applyAlignment="0" applyProtection="0">
      <alignment vertical="center"/>
    </xf>
    <xf numFmtId="0" fontId="28" fillId="6" borderId="0" applyNumberFormat="0" applyBorder="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2"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1" fillId="16" borderId="0" applyNumberFormat="0" applyBorder="0" applyAlignment="0" applyProtection="0">
      <alignment vertical="center"/>
    </xf>
    <xf numFmtId="0" fontId="31"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1" fillId="28" borderId="0" applyNumberFormat="0" applyBorder="0" applyAlignment="0" applyProtection="0">
      <alignment vertical="center"/>
    </xf>
    <xf numFmtId="0" fontId="31" fillId="29"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1" fillId="32" borderId="0" applyNumberFormat="0" applyBorder="0" applyAlignment="0" applyProtection="0">
      <alignment vertical="center"/>
    </xf>
  </cellStyleXfs>
  <cellXfs count="95">
    <xf numFmtId="0" fontId="0" fillId="0" borderId="0" xfId="0">
      <alignment vertical="center"/>
    </xf>
    <xf numFmtId="0" fontId="1" fillId="0" borderId="0" xfId="0" applyFont="1" applyAlignment="1">
      <alignment horizontal="center"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0" xfId="0" applyFont="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10" fontId="2" fillId="0" borderId="5" xfId="0" applyNumberFormat="1" applyFont="1" applyBorder="1" applyAlignment="1">
      <alignment horizontal="center" vertical="center"/>
    </xf>
    <xf numFmtId="10" fontId="2" fillId="0" borderId="0" xfId="0" applyNumberFormat="1" applyFont="1" applyAlignment="1">
      <alignment horizontal="center" vertical="center"/>
    </xf>
    <xf numFmtId="0" fontId="0" fillId="0" borderId="5" xfId="0" applyBorder="1" applyAlignment="1">
      <alignment vertical="center" wrapText="1"/>
    </xf>
    <xf numFmtId="0" fontId="0" fillId="0" borderId="5" xfId="0" applyBorder="1" applyAlignment="1">
      <alignment horizontal="center" vertical="center" wrapText="1"/>
    </xf>
    <xf numFmtId="10" fontId="0" fillId="0" borderId="5" xfId="0" applyNumberFormat="1" applyBorder="1" applyAlignment="1">
      <alignment horizontal="center" vertical="center" wrapText="1"/>
    </xf>
    <xf numFmtId="10" fontId="0" fillId="0" borderId="0" xfId="0" applyNumberFormat="1" applyAlignment="1">
      <alignment horizontal="center" vertical="center" wrapText="1"/>
    </xf>
    <xf numFmtId="0" fontId="0" fillId="0" borderId="1" xfId="0" applyBorder="1" applyAlignment="1">
      <alignment horizontal="center" vertical="center" wrapText="1"/>
    </xf>
    <xf numFmtId="10" fontId="0" fillId="0" borderId="1" xfId="0" applyNumberFormat="1" applyBorder="1" applyAlignment="1">
      <alignment horizontal="center" vertical="center" wrapText="1"/>
    </xf>
    <xf numFmtId="3" fontId="0" fillId="0" borderId="0" xfId="0" applyNumberFormat="1">
      <alignment vertical="center"/>
    </xf>
    <xf numFmtId="0" fontId="0" fillId="0" borderId="5" xfId="0" applyBorder="1">
      <alignment vertical="center"/>
    </xf>
    <xf numFmtId="0" fontId="0" fillId="0" borderId="6" xfId="0" applyBorder="1" applyAlignment="1">
      <alignment horizontal="center" vertical="center" wrapText="1"/>
    </xf>
    <xf numFmtId="10" fontId="0" fillId="0" borderId="6" xfId="0" applyNumberFormat="1" applyBorder="1" applyAlignment="1">
      <alignment horizontal="center" vertical="center" wrapText="1"/>
    </xf>
    <xf numFmtId="0" fontId="0" fillId="0" borderId="4" xfId="0" applyBorder="1" applyAlignment="1">
      <alignment horizontal="center" vertical="center" wrapText="1"/>
    </xf>
    <xf numFmtId="10" fontId="0" fillId="0" borderId="4" xfId="0" applyNumberFormat="1" applyBorder="1" applyAlignment="1">
      <alignment horizontal="center" vertical="center" wrapText="1"/>
    </xf>
    <xf numFmtId="0" fontId="3" fillId="0" borderId="0" xfId="0" applyFont="1" applyFill="1" applyAlignment="1">
      <alignment horizontal="left" vertical="center" wrapText="1"/>
    </xf>
    <xf numFmtId="0" fontId="4" fillId="0" borderId="0" xfId="0" applyFont="1" applyFill="1" applyAlignment="1">
      <alignment horizontal="center" vertical="center" wrapText="1"/>
    </xf>
    <xf numFmtId="0" fontId="5" fillId="0" borderId="0" xfId="0" applyFont="1" applyFill="1" applyAlignment="1">
      <alignment horizontal="center" vertical="center" wrapText="1"/>
    </xf>
    <xf numFmtId="0" fontId="5" fillId="0" borderId="0" xfId="0" applyFont="1" applyFill="1" applyAlignment="1">
      <alignment vertical="center"/>
    </xf>
    <xf numFmtId="0" fontId="6" fillId="0" borderId="0" xfId="0" applyFont="1" applyFill="1" applyAlignment="1">
      <alignment vertical="center"/>
    </xf>
    <xf numFmtId="0" fontId="7" fillId="0" borderId="0" xfId="0" applyFont="1" applyFill="1" applyAlignment="1">
      <alignment vertical="center"/>
    </xf>
    <xf numFmtId="0" fontId="8" fillId="0" borderId="0" xfId="0" applyFont="1" applyFill="1" applyAlignment="1">
      <alignment horizontal="center" vertical="center"/>
    </xf>
    <xf numFmtId="0" fontId="8" fillId="0" borderId="0" xfId="0" applyFont="1" applyFill="1" applyAlignment="1">
      <alignment horizontal="center" vertical="center" wrapText="1"/>
    </xf>
    <xf numFmtId="0" fontId="8" fillId="0" borderId="0" xfId="0" applyNumberFormat="1" applyFont="1" applyFill="1" applyAlignment="1">
      <alignment horizontal="center" vertical="center"/>
    </xf>
    <xf numFmtId="0" fontId="8" fillId="0" borderId="0" xfId="0" applyFont="1" applyFill="1" applyAlignment="1">
      <alignment horizontal="left" vertical="center"/>
    </xf>
    <xf numFmtId="0" fontId="8" fillId="0" borderId="0" xfId="0" applyFont="1" applyFill="1" applyAlignment="1">
      <alignment horizontal="left" vertical="center" wrapText="1"/>
    </xf>
    <xf numFmtId="0" fontId="8" fillId="0" borderId="0" xfId="0" applyFont="1" applyFill="1" applyAlignment="1">
      <alignment vertical="center"/>
    </xf>
    <xf numFmtId="0" fontId="0" fillId="0" borderId="0" xfId="0" applyFill="1">
      <alignment vertical="center"/>
    </xf>
    <xf numFmtId="0" fontId="9" fillId="0" borderId="0" xfId="0" applyFont="1" applyFill="1" applyAlignment="1">
      <alignment horizontal="left" vertical="center" wrapText="1"/>
    </xf>
    <xf numFmtId="0" fontId="9" fillId="0" borderId="0" xfId="0" applyNumberFormat="1" applyFont="1" applyFill="1" applyAlignment="1">
      <alignment horizontal="left" vertical="center" wrapText="1"/>
    </xf>
    <xf numFmtId="0" fontId="10" fillId="0" borderId="0" xfId="0" applyFont="1" applyFill="1" applyAlignment="1">
      <alignment horizontal="center" vertical="center" wrapText="1"/>
    </xf>
    <xf numFmtId="0" fontId="10" fillId="0" borderId="0" xfId="0" applyNumberFormat="1" applyFont="1" applyFill="1" applyAlignment="1">
      <alignment horizontal="center" vertical="center" wrapText="1"/>
    </xf>
    <xf numFmtId="0" fontId="10" fillId="0" borderId="0" xfId="0" applyFont="1" applyFill="1" applyAlignment="1">
      <alignment horizontal="left" vertical="center" wrapText="1"/>
    </xf>
    <xf numFmtId="0" fontId="11" fillId="0" borderId="0" xfId="0" applyFont="1" applyFill="1" applyAlignment="1">
      <alignment horizontal="center" vertical="center" wrapText="1"/>
    </xf>
    <xf numFmtId="0" fontId="5" fillId="0"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5" xfId="0" applyNumberFormat="1"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6" xfId="0" applyNumberFormat="1"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4" xfId="0" applyNumberFormat="1" applyFont="1" applyFill="1" applyBorder="1" applyAlignment="1">
      <alignment horizontal="center" vertical="center" wrapText="1"/>
    </xf>
    <xf numFmtId="0" fontId="5" fillId="0" borderId="5" xfId="0" applyFont="1" applyFill="1" applyBorder="1" applyAlignment="1">
      <alignment horizontal="left" vertical="center" wrapText="1"/>
    </xf>
    <xf numFmtId="0" fontId="5" fillId="0" borderId="5" xfId="0" applyNumberFormat="1" applyFont="1" applyFill="1" applyBorder="1" applyAlignment="1" applyProtection="1">
      <alignment horizontal="center" vertical="center"/>
    </xf>
    <xf numFmtId="0" fontId="5" fillId="0" borderId="5" xfId="0" applyNumberFormat="1" applyFont="1" applyFill="1" applyBorder="1" applyAlignment="1" applyProtection="1">
      <alignment horizontal="justify" vertical="center" wrapText="1"/>
    </xf>
    <xf numFmtId="0" fontId="5" fillId="0" borderId="5" xfId="0" applyFont="1" applyFill="1" applyBorder="1" applyAlignment="1">
      <alignment horizontal="center" vertical="center"/>
    </xf>
    <xf numFmtId="0" fontId="5" fillId="0" borderId="5" xfId="0" applyFont="1" applyFill="1" applyBorder="1" applyAlignment="1">
      <alignment horizontal="left" vertical="center"/>
    </xf>
    <xf numFmtId="0" fontId="5" fillId="0" borderId="2" xfId="0" applyNumberFormat="1" applyFont="1" applyFill="1" applyBorder="1" applyAlignment="1" applyProtection="1">
      <alignment horizontal="left" vertical="center" wrapText="1"/>
    </xf>
    <xf numFmtId="0" fontId="5" fillId="0" borderId="7" xfId="0" applyNumberFormat="1" applyFont="1" applyFill="1" applyBorder="1" applyAlignment="1" applyProtection="1">
      <alignment horizontal="left" vertical="center" wrapText="1"/>
    </xf>
    <xf numFmtId="0" fontId="5" fillId="0" borderId="3" xfId="0" applyNumberFormat="1" applyFont="1" applyFill="1" applyBorder="1" applyAlignment="1" applyProtection="1">
      <alignment horizontal="left" vertical="center" wrapText="1"/>
    </xf>
    <xf numFmtId="0" fontId="7" fillId="0" borderId="5" xfId="0" applyNumberFormat="1" applyFont="1" applyFill="1" applyBorder="1" applyAlignment="1" applyProtection="1">
      <alignment horizontal="center" vertical="center" wrapText="1"/>
    </xf>
    <xf numFmtId="0" fontId="7" fillId="0" borderId="5" xfId="0" applyFont="1" applyFill="1" applyBorder="1" applyAlignment="1">
      <alignment horizontal="center" vertical="center" wrapText="1"/>
    </xf>
    <xf numFmtId="0" fontId="7" fillId="0" borderId="5" xfId="0" applyFont="1" applyFill="1" applyBorder="1" applyAlignment="1">
      <alignment horizontal="left" vertical="center" wrapText="1"/>
    </xf>
    <xf numFmtId="0" fontId="7" fillId="0" borderId="5" xfId="0" applyNumberFormat="1" applyFont="1" applyFill="1" applyBorder="1" applyAlignment="1" applyProtection="1">
      <alignment horizontal="left" vertical="center" wrapText="1"/>
    </xf>
    <xf numFmtId="0" fontId="7" fillId="0" borderId="5" xfId="0" applyNumberFormat="1" applyFont="1" applyFill="1" applyBorder="1" applyAlignment="1">
      <alignment horizontal="center" vertical="center" wrapText="1"/>
    </xf>
    <xf numFmtId="0" fontId="7" fillId="0" borderId="5" xfId="0" applyNumberFormat="1" applyFont="1" applyFill="1" applyBorder="1" applyAlignment="1">
      <alignment horizontal="justify" vertical="center" wrapText="1"/>
    </xf>
    <xf numFmtId="0" fontId="7" fillId="0" borderId="5" xfId="0" applyNumberFormat="1" applyFont="1" applyFill="1" applyBorder="1" applyAlignment="1">
      <alignment horizontal="left" vertical="center" wrapText="1"/>
    </xf>
    <xf numFmtId="0" fontId="5" fillId="0" borderId="0" xfId="0" applyFont="1" applyFill="1" applyAlignment="1">
      <alignment vertical="center" wrapText="1"/>
    </xf>
    <xf numFmtId="0" fontId="7" fillId="0" borderId="5" xfId="0" applyFont="1" applyFill="1" applyBorder="1" applyAlignment="1">
      <alignment horizontal="justify" vertical="center" wrapText="1"/>
    </xf>
    <xf numFmtId="0" fontId="7" fillId="0" borderId="5" xfId="0" applyNumberFormat="1" applyFont="1" applyFill="1" applyBorder="1" applyAlignment="1" applyProtection="1">
      <alignment horizontal="center" vertical="center"/>
    </xf>
    <xf numFmtId="0" fontId="6" fillId="0" borderId="5" xfId="0" applyFont="1" applyFill="1" applyBorder="1" applyAlignment="1">
      <alignment horizontal="center" vertical="center"/>
    </xf>
    <xf numFmtId="0" fontId="6" fillId="0" borderId="5" xfId="0" applyFont="1" applyFill="1" applyBorder="1" applyAlignment="1">
      <alignment vertical="center"/>
    </xf>
    <xf numFmtId="0" fontId="6" fillId="0" borderId="5" xfId="0" applyFont="1" applyFill="1" applyBorder="1" applyAlignment="1">
      <alignment horizontal="left" vertical="center"/>
    </xf>
    <xf numFmtId="0" fontId="6" fillId="0" borderId="5" xfId="0" applyFont="1" applyFill="1" applyBorder="1" applyAlignment="1">
      <alignment horizontal="center" vertical="center" wrapText="1"/>
    </xf>
    <xf numFmtId="0" fontId="6" fillId="0" borderId="5" xfId="0" applyNumberFormat="1" applyFont="1" applyFill="1" applyBorder="1" applyAlignment="1">
      <alignment horizontal="left" vertical="center" wrapText="1"/>
    </xf>
    <xf numFmtId="0" fontId="6" fillId="0" borderId="5" xfId="0" applyFont="1" applyFill="1" applyBorder="1" applyAlignment="1">
      <alignment horizontal="left" vertical="center" wrapText="1"/>
    </xf>
    <xf numFmtId="0" fontId="6" fillId="0" borderId="5" xfId="0" applyFont="1" applyFill="1" applyBorder="1" applyAlignment="1">
      <alignment vertical="center" wrapText="1"/>
    </xf>
    <xf numFmtId="0" fontId="6" fillId="0" borderId="5" xfId="0" applyNumberFormat="1" applyFont="1" applyFill="1" applyBorder="1" applyAlignment="1">
      <alignment vertical="center" wrapText="1"/>
    </xf>
    <xf numFmtId="0" fontId="6" fillId="0" borderId="0" xfId="0" applyFont="1" applyFill="1" applyAlignment="1">
      <alignment vertical="center" wrapText="1"/>
    </xf>
    <xf numFmtId="0" fontId="7" fillId="0" borderId="0" xfId="0" applyFont="1" applyFill="1" applyAlignment="1">
      <alignment horizontal="center" vertical="center" wrapText="1"/>
    </xf>
    <xf numFmtId="0" fontId="7" fillId="0" borderId="5" xfId="0" applyFont="1" applyFill="1" applyBorder="1" applyAlignment="1">
      <alignment vertical="center" wrapText="1"/>
    </xf>
    <xf numFmtId="0" fontId="7" fillId="0" borderId="5" xfId="0" applyNumberFormat="1" applyFont="1" applyFill="1" applyBorder="1" applyAlignment="1">
      <alignment vertical="center" wrapText="1"/>
    </xf>
    <xf numFmtId="0" fontId="7" fillId="0" borderId="0" xfId="0" applyFont="1" applyFill="1" applyAlignment="1">
      <alignment vertical="center" wrapText="1"/>
    </xf>
    <xf numFmtId="0" fontId="7" fillId="0" borderId="5" xfId="0" applyFont="1" applyFill="1" applyBorder="1" applyAlignment="1">
      <alignment horizontal="center" vertical="center"/>
    </xf>
    <xf numFmtId="0" fontId="7" fillId="0" borderId="5" xfId="0" applyFont="1" applyFill="1" applyBorder="1" applyAlignment="1">
      <alignment vertical="center"/>
    </xf>
    <xf numFmtId="0" fontId="7" fillId="0" borderId="5" xfId="0" applyFont="1" applyFill="1" applyBorder="1" applyAlignment="1">
      <alignment horizontal="left" vertical="center"/>
    </xf>
    <xf numFmtId="0" fontId="12" fillId="0" borderId="5" xfId="0" applyFont="1" applyFill="1" applyBorder="1" applyAlignment="1">
      <alignment horizontal="justify" vertical="center" wrapText="1"/>
    </xf>
    <xf numFmtId="0" fontId="7" fillId="0" borderId="5" xfId="0" applyNumberFormat="1" applyFont="1" applyFill="1" applyBorder="1" applyAlignment="1" applyProtection="1">
      <alignment horizontal="justify" vertical="center" wrapText="1"/>
    </xf>
    <xf numFmtId="0" fontId="8" fillId="0" borderId="5" xfId="0" applyFont="1" applyFill="1" applyBorder="1" applyAlignment="1">
      <alignment vertical="center" wrapText="1"/>
    </xf>
    <xf numFmtId="0" fontId="13" fillId="0" borderId="5" xfId="0" applyNumberFormat="1" applyFont="1" applyFill="1" applyBorder="1" applyAlignment="1" applyProtection="1">
      <alignment horizontal="left" vertical="center" wrapText="1"/>
    </xf>
    <xf numFmtId="0" fontId="6" fillId="0" borderId="5" xfId="0" applyNumberFormat="1" applyFont="1" applyFill="1" applyBorder="1" applyAlignment="1">
      <alignment horizontal="center" vertical="center" wrapText="1"/>
    </xf>
    <xf numFmtId="0" fontId="8" fillId="0" borderId="5" xfId="0" applyNumberFormat="1" applyFont="1" applyFill="1" applyBorder="1" applyAlignment="1">
      <alignment horizontal="justify" vertical="center" wrapText="1"/>
    </xf>
    <xf numFmtId="0" fontId="6" fillId="0" borderId="5" xfId="0" applyNumberFormat="1" applyFont="1" applyFill="1" applyBorder="1" applyAlignment="1">
      <alignment vertical="center"/>
    </xf>
    <xf numFmtId="0" fontId="13" fillId="0" borderId="5" xfId="0" applyFont="1" applyFill="1" applyBorder="1" applyAlignment="1">
      <alignment horizontal="left" vertical="center" wrapText="1"/>
    </xf>
    <xf numFmtId="0" fontId="6" fillId="0" borderId="5" xfId="0" applyNumberFormat="1" applyFont="1" applyFill="1" applyBorder="1" applyAlignment="1">
      <alignment horizontal="justify" vertical="center" wrapText="1"/>
    </xf>
    <xf numFmtId="0" fontId="5" fillId="0" borderId="5" xfId="0" applyNumberFormat="1" applyFont="1" applyFill="1" applyBorder="1" applyAlignment="1" applyProtection="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GPT&#27983;&#35272;&#22120;&#19979;&#36733;\&#38468;&#20214;3&#65306;2026&#24180;&#38463;&#20811;&#38518;&#21439;&#36130;&#25919;&#34900;&#25509;&#36164;&#37329;&#39033;&#30446;&#35745;&#21010;&#3492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项目计划（资金安排）"/>
      <sheetName val="Sheet1"/>
    </sheetNames>
    <sheetDataSet>
      <sheetData sheetId="0">
        <row r="4">
          <cell r="B4" t="str">
            <v>项目库编号</v>
          </cell>
        </row>
        <row r="8">
          <cell r="B8" t="str">
            <v>合计</v>
          </cell>
        </row>
        <row r="9">
          <cell r="B9" t="str">
            <v>AKT26-DHJB002-1</v>
          </cell>
        </row>
        <row r="10">
          <cell r="B10" t="str">
            <v>AKT26-DHJB006-1</v>
          </cell>
        </row>
        <row r="11">
          <cell r="B11" t="str">
            <v>AKT26-DHJB006-3</v>
          </cell>
        </row>
        <row r="12">
          <cell r="B12" t="str">
            <v>AKT26-DHJB006-2</v>
          </cell>
        </row>
        <row r="13">
          <cell r="B13" t="str">
            <v>AKT26-007-4</v>
          </cell>
        </row>
        <row r="14">
          <cell r="B14" t="str">
            <v>AKT26-007-5</v>
          </cell>
        </row>
        <row r="15">
          <cell r="B15" t="str">
            <v>AKT26-007-18</v>
          </cell>
        </row>
        <row r="16">
          <cell r="B16" t="str">
            <v>AKT26-007-19</v>
          </cell>
        </row>
        <row r="17">
          <cell r="B17" t="str">
            <v>AKT26-007-21</v>
          </cell>
        </row>
        <row r="18">
          <cell r="B18" t="str">
            <v>AKT26-007-14</v>
          </cell>
        </row>
        <row r="19">
          <cell r="B19" t="str">
            <v>AKT26-014-6</v>
          </cell>
        </row>
        <row r="20">
          <cell r="B20" t="str">
            <v>AKT26-008-2</v>
          </cell>
        </row>
        <row r="21">
          <cell r="B21" t="str">
            <v>AKT26-008-3</v>
          </cell>
        </row>
        <row r="22">
          <cell r="B22" t="str">
            <v>AKT26-008-6</v>
          </cell>
        </row>
        <row r="23">
          <cell r="B23" t="str">
            <v>AKT26-008-5</v>
          </cell>
        </row>
        <row r="24">
          <cell r="B24" t="str">
            <v>AKT26-010-4</v>
          </cell>
        </row>
        <row r="25">
          <cell r="B25" t="str">
            <v>AKT25-014-5</v>
          </cell>
        </row>
        <row r="26">
          <cell r="B26" t="str">
            <v>AKT26-017-11</v>
          </cell>
        </row>
        <row r="27">
          <cell r="B27" t="str">
            <v>AKT26-017-18</v>
          </cell>
        </row>
        <row r="28">
          <cell r="B28" t="str">
            <v>AKT26-017-12</v>
          </cell>
        </row>
        <row r="29">
          <cell r="B29" t="str">
            <v>AKT26-017-28</v>
          </cell>
        </row>
        <row r="30">
          <cell r="B30" t="str">
            <v>AKT26-017-25</v>
          </cell>
        </row>
        <row r="31">
          <cell r="B31" t="str">
            <v>AKT26-041-5</v>
          </cell>
        </row>
        <row r="32">
          <cell r="B32" t="str">
            <v>AKT26-041-26</v>
          </cell>
        </row>
        <row r="33">
          <cell r="B33" t="str">
            <v>AKT26-041-27</v>
          </cell>
        </row>
        <row r="34">
          <cell r="B34" t="str">
            <v>AKT26-052-3</v>
          </cell>
        </row>
        <row r="35">
          <cell r="B35" t="str">
            <v>AKT26-067-2</v>
          </cell>
        </row>
        <row r="36">
          <cell r="B36" t="str">
            <v>AKT26-067-4</v>
          </cell>
        </row>
        <row r="37">
          <cell r="B37" t="str">
            <v>AKT25-67-5</v>
          </cell>
        </row>
        <row r="38">
          <cell r="B38" t="str">
            <v>AKT25-67-6</v>
          </cell>
        </row>
        <row r="39">
          <cell r="B39" t="str">
            <v>AKT26-067-6</v>
          </cell>
        </row>
        <row r="40">
          <cell r="B40" t="str">
            <v>AKT26-067-9</v>
          </cell>
        </row>
        <row r="41">
          <cell r="B41" t="str">
            <v>AKT26-066-1</v>
          </cell>
        </row>
        <row r="42">
          <cell r="B42" t="str">
            <v>AKT26-070-1</v>
          </cell>
        </row>
        <row r="43">
          <cell r="B43" t="str">
            <v>AKT26-DHJB001-1</v>
          </cell>
        </row>
        <row r="44">
          <cell r="B44" t="str">
            <v>AKT26-DHJB003-1</v>
          </cell>
        </row>
        <row r="45">
          <cell r="B45" t="str">
            <v>AKT26-071-1</v>
          </cell>
        </row>
        <row r="46">
          <cell r="B46" t="str">
            <v>AKT26-008-7</v>
          </cell>
        </row>
        <row r="47">
          <cell r="B47" t="str">
            <v>AKT26-024</v>
          </cell>
        </row>
      </sheetData>
      <sheetData sheetId="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83"/>
  <sheetViews>
    <sheetView tabSelected="1" zoomScale="80" zoomScaleNormal="80" workbookViewId="0">
      <pane xSplit="10" ySplit="7" topLeftCell="AH34" activePane="bottomRight" state="frozen"/>
      <selection/>
      <selection pane="topRight"/>
      <selection pane="bottomLeft"/>
      <selection pane="bottomRight" activeCell="AI35" sqref="AI35"/>
    </sheetView>
  </sheetViews>
  <sheetFormatPr defaultColWidth="8.89166666666667" defaultRowHeight="13.5" zeroHeight="1"/>
  <cols>
    <col min="1" max="1" width="7.75" style="28" customWidth="1"/>
    <col min="2" max="2" width="14.7" style="29" customWidth="1"/>
    <col min="3" max="3" width="7.38333333333333" style="30" customWidth="1"/>
    <col min="4" max="4" width="32.3833333333333" style="31" customWidth="1"/>
    <col min="5" max="5" width="10.6333333333333" style="31" customWidth="1"/>
    <col min="6" max="6" width="21.9083333333333" style="31" customWidth="1"/>
    <col min="7" max="7" width="9.63333333333333" style="31" customWidth="1"/>
    <col min="8" max="8" width="22.2166666666667" style="32" customWidth="1"/>
    <col min="9" max="9" width="12.5" style="32" customWidth="1"/>
    <col min="10" max="10" width="60.575" style="31" customWidth="1"/>
    <col min="11" max="13" width="10.9416666666667" style="28" customWidth="1"/>
    <col min="14" max="15" width="10.8" style="28" customWidth="1"/>
    <col min="16" max="16" width="14.5916666666667" style="28" customWidth="1"/>
    <col min="17" max="17" width="8.13333333333333" style="28" customWidth="1"/>
    <col min="18" max="18" width="9.10833333333333" style="28" customWidth="1"/>
    <col min="19" max="20" width="8.13333333333333" style="28" customWidth="1"/>
    <col min="21" max="21" width="8.63333333333333" style="28" customWidth="1"/>
    <col min="22" max="22" width="7.25" style="28" customWidth="1"/>
    <col min="23" max="23" width="11.1333333333333" style="28" customWidth="1"/>
    <col min="24" max="25" width="8.5" style="28" customWidth="1"/>
    <col min="26" max="26" width="9.25" style="28" customWidth="1"/>
    <col min="27" max="27" width="8.38333333333333" style="28" customWidth="1"/>
    <col min="28" max="28" width="6.5" style="28" customWidth="1"/>
    <col min="29" max="29" width="13.4916666666667" style="33" customWidth="1"/>
    <col min="30" max="31" width="12.5333333333333" style="33" customWidth="1"/>
    <col min="32" max="32" width="13.65" style="33" customWidth="1"/>
    <col min="33" max="33" width="15.2333333333333" style="33" customWidth="1"/>
    <col min="34" max="34" width="55.1416666666667" style="33" customWidth="1"/>
    <col min="35" max="35" width="24.9166666666667" style="31" customWidth="1"/>
    <col min="36" max="36" width="16.3416666666667" style="33" customWidth="1"/>
    <col min="37" max="37" width="8.25" style="33" customWidth="1"/>
    <col min="38" max="38" width="8" style="33" customWidth="1"/>
    <col min="39" max="16384" width="8.89166666666667" style="34" hidden="1" customWidth="1"/>
  </cols>
  <sheetData>
    <row r="1" s="22" customFormat="1" ht="39" customHeight="1" spans="1:38 16384:16384">
      <c r="A1" s="35" t="s">
        <v>0</v>
      </c>
      <c r="B1" s="35"/>
      <c r="C1" s="36"/>
      <c r="D1" s="35"/>
      <c r="E1" s="35"/>
      <c r="F1" s="35"/>
      <c r="J1" s="35" t="s">
        <v>1</v>
      </c>
      <c r="K1" s="35"/>
      <c r="L1" s="35"/>
      <c r="M1" s="35"/>
    </row>
    <row r="2" s="23" customFormat="1" ht="63" customHeight="1" spans="1:38 16384:16384">
      <c r="A2" s="37" t="s">
        <v>2</v>
      </c>
      <c r="B2" s="37"/>
      <c r="C2" s="38"/>
      <c r="D2" s="39"/>
      <c r="E2" s="39"/>
      <c r="F2" s="39"/>
      <c r="G2" s="39"/>
      <c r="H2" s="39"/>
      <c r="I2" s="39"/>
      <c r="J2" s="39"/>
      <c r="K2" s="37"/>
      <c r="L2" s="37"/>
      <c r="M2" s="37"/>
      <c r="N2" s="37"/>
      <c r="O2" s="37"/>
      <c r="P2" s="37"/>
      <c r="Q2" s="37"/>
      <c r="R2" s="37"/>
      <c r="S2" s="37"/>
      <c r="T2" s="37"/>
      <c r="U2" s="37"/>
      <c r="V2" s="37"/>
      <c r="W2" s="37"/>
      <c r="X2" s="37"/>
      <c r="Y2" s="37"/>
      <c r="Z2" s="37"/>
      <c r="AA2" s="37"/>
      <c r="AB2" s="37"/>
      <c r="AC2" s="37"/>
      <c r="AD2" s="37"/>
      <c r="AE2" s="37"/>
      <c r="AF2" s="37"/>
      <c r="AG2" s="37"/>
      <c r="AH2" s="37"/>
      <c r="AI2" s="39"/>
      <c r="AJ2" s="40"/>
      <c r="AK2" s="40"/>
      <c r="AL2" s="40"/>
    </row>
    <row r="3" s="24" customFormat="1" ht="30" customHeight="1" spans="1:38 16384:16384">
      <c r="A3" s="41" t="s">
        <v>3</v>
      </c>
      <c r="B3" s="41" t="s">
        <v>4</v>
      </c>
      <c r="C3" s="42" t="s">
        <v>5</v>
      </c>
      <c r="D3" s="41" t="s">
        <v>6</v>
      </c>
      <c r="E3" s="41" t="s">
        <v>7</v>
      </c>
      <c r="F3" s="41" t="s">
        <v>8</v>
      </c>
      <c r="G3" s="41" t="s">
        <v>9</v>
      </c>
      <c r="H3" s="41" t="s">
        <v>10</v>
      </c>
      <c r="I3" s="41" t="s">
        <v>11</v>
      </c>
      <c r="J3" s="41" t="s">
        <v>12</v>
      </c>
      <c r="K3" s="41" t="s">
        <v>13</v>
      </c>
      <c r="L3" s="41" t="s">
        <v>14</v>
      </c>
      <c r="M3" s="41" t="s">
        <v>15</v>
      </c>
      <c r="N3" s="43" t="s">
        <v>16</v>
      </c>
      <c r="O3" s="43"/>
      <c r="P3" s="41" t="s">
        <v>17</v>
      </c>
      <c r="Q3" s="44" t="s">
        <v>18</v>
      </c>
      <c r="R3" s="44"/>
      <c r="S3" s="44"/>
      <c r="T3" s="44"/>
      <c r="U3" s="44"/>
      <c r="V3" s="44"/>
      <c r="W3" s="44"/>
      <c r="X3" s="44"/>
      <c r="Y3" s="44"/>
      <c r="Z3" s="44"/>
      <c r="AA3" s="44"/>
      <c r="AB3" s="44"/>
      <c r="AC3" s="43" t="s">
        <v>19</v>
      </c>
      <c r="AD3" s="43"/>
      <c r="AE3" s="43"/>
      <c r="AF3" s="43"/>
      <c r="AG3" s="43"/>
      <c r="AH3" s="41" t="s">
        <v>20</v>
      </c>
      <c r="AI3" s="41" t="s">
        <v>21</v>
      </c>
      <c r="AJ3" s="41" t="s">
        <v>22</v>
      </c>
      <c r="AK3" s="41" t="s">
        <v>23</v>
      </c>
      <c r="AL3" s="41" t="s">
        <v>24</v>
      </c>
    </row>
    <row r="4" s="24" customFormat="1" ht="35" customHeight="1" spans="1:38 16384:16384">
      <c r="A4" s="45"/>
      <c r="B4" s="45"/>
      <c r="C4" s="46"/>
      <c r="D4" s="45"/>
      <c r="E4" s="45"/>
      <c r="F4" s="45"/>
      <c r="G4" s="45"/>
      <c r="H4" s="45"/>
      <c r="I4" s="45"/>
      <c r="J4" s="45"/>
      <c r="K4" s="45"/>
      <c r="L4" s="45"/>
      <c r="M4" s="45"/>
      <c r="N4" s="41" t="s">
        <v>25</v>
      </c>
      <c r="O4" s="41" t="s">
        <v>26</v>
      </c>
      <c r="P4" s="45"/>
      <c r="Q4" s="43" t="s">
        <v>27</v>
      </c>
      <c r="R4" s="43"/>
      <c r="S4" s="43"/>
      <c r="T4" s="43"/>
      <c r="U4" s="43"/>
      <c r="V4" s="43"/>
      <c r="W4" s="41" t="s">
        <v>28</v>
      </c>
      <c r="X4" s="41" t="s">
        <v>29</v>
      </c>
      <c r="Y4" s="41" t="s">
        <v>30</v>
      </c>
      <c r="Z4" s="41" t="s">
        <v>31</v>
      </c>
      <c r="AA4" s="41" t="s">
        <v>32</v>
      </c>
      <c r="AB4" s="41" t="s">
        <v>33</v>
      </c>
      <c r="AC4" s="41" t="s">
        <v>34</v>
      </c>
      <c r="AD4" s="41" t="s">
        <v>35</v>
      </c>
      <c r="AE4" s="41" t="s">
        <v>36</v>
      </c>
      <c r="AF4" s="41" t="s">
        <v>37</v>
      </c>
      <c r="AG4" s="41" t="s">
        <v>38</v>
      </c>
      <c r="AH4" s="45"/>
      <c r="AI4" s="45"/>
      <c r="AJ4" s="45"/>
      <c r="AK4" s="45"/>
      <c r="AL4" s="45"/>
    </row>
    <row r="5" s="24" customFormat="1" ht="53" customHeight="1" spans="1:38 16384:16384">
      <c r="A5" s="45"/>
      <c r="B5" s="45"/>
      <c r="C5" s="46"/>
      <c r="D5" s="45"/>
      <c r="E5" s="45"/>
      <c r="F5" s="45"/>
      <c r="G5" s="45"/>
      <c r="H5" s="45"/>
      <c r="I5" s="45"/>
      <c r="J5" s="45"/>
      <c r="K5" s="45"/>
      <c r="L5" s="45"/>
      <c r="M5" s="45"/>
      <c r="N5" s="45"/>
      <c r="O5" s="45"/>
      <c r="P5" s="45"/>
      <c r="Q5" s="41" t="s">
        <v>39</v>
      </c>
      <c r="R5" s="47" t="s">
        <v>40</v>
      </c>
      <c r="S5" s="48"/>
      <c r="T5" s="41" t="s">
        <v>41</v>
      </c>
      <c r="U5" s="41" t="s">
        <v>42</v>
      </c>
      <c r="V5" s="42" t="s">
        <v>43</v>
      </c>
      <c r="W5" s="45"/>
      <c r="X5" s="45"/>
      <c r="Y5" s="45"/>
      <c r="Z5" s="45"/>
      <c r="AA5" s="45"/>
      <c r="AB5" s="45"/>
      <c r="AC5" s="45"/>
      <c r="AD5" s="45"/>
      <c r="AE5" s="45"/>
      <c r="AF5" s="45"/>
      <c r="AG5" s="45"/>
      <c r="AH5" s="45"/>
      <c r="AI5" s="45"/>
      <c r="AJ5" s="45"/>
      <c r="AK5" s="45"/>
      <c r="AL5" s="45"/>
    </row>
    <row r="6" s="24" customFormat="1" ht="33" customHeight="1" spans="1:38 16384:16384">
      <c r="A6" s="49"/>
      <c r="B6" s="49"/>
      <c r="C6" s="50"/>
      <c r="D6" s="49"/>
      <c r="E6" s="49"/>
      <c r="F6" s="49"/>
      <c r="G6" s="49"/>
      <c r="H6" s="49"/>
      <c r="I6" s="49"/>
      <c r="J6" s="49"/>
      <c r="K6" s="49"/>
      <c r="L6" s="49"/>
      <c r="M6" s="49"/>
      <c r="N6" s="49"/>
      <c r="O6" s="49"/>
      <c r="P6" s="49"/>
      <c r="Q6" s="49"/>
      <c r="R6" s="43" t="s">
        <v>44</v>
      </c>
      <c r="S6" s="43" t="s">
        <v>45</v>
      </c>
      <c r="T6" s="49"/>
      <c r="U6" s="49"/>
      <c r="V6" s="50"/>
      <c r="W6" s="49"/>
      <c r="X6" s="49"/>
      <c r="Y6" s="49"/>
      <c r="Z6" s="49"/>
      <c r="AA6" s="49"/>
      <c r="AB6" s="49"/>
      <c r="AC6" s="49"/>
      <c r="AD6" s="49"/>
      <c r="AE6" s="49"/>
      <c r="AF6" s="49"/>
      <c r="AG6" s="49"/>
      <c r="AH6" s="49"/>
      <c r="AI6" s="49"/>
      <c r="AJ6" s="49"/>
      <c r="AK6" s="49"/>
      <c r="AL6" s="49"/>
    </row>
    <row r="7" s="24" customFormat="1" ht="33" customHeight="1" spans="1:38 16384:16384">
      <c r="A7" s="43" t="s">
        <v>39</v>
      </c>
      <c r="B7" s="43"/>
      <c r="C7" s="43"/>
      <c r="D7" s="51"/>
      <c r="E7" s="51"/>
      <c r="F7" s="51"/>
      <c r="G7" s="51"/>
      <c r="H7" s="51"/>
      <c r="I7" s="51"/>
      <c r="J7" s="51"/>
      <c r="K7" s="43"/>
      <c r="L7" s="43"/>
      <c r="M7" s="43">
        <f>M8+M87+M105+M157+M167+M175+M178</f>
        <v>78</v>
      </c>
      <c r="N7" s="43"/>
      <c r="O7" s="43"/>
      <c r="P7" s="43">
        <f t="shared" ref="P7:AB7" si="0">P8+P87+P105+P157+P167+P175+P178</f>
        <v>69757.910085</v>
      </c>
      <c r="Q7" s="43">
        <f t="shared" si="0"/>
        <v>30680</v>
      </c>
      <c r="R7" s="43">
        <f t="shared" si="0"/>
        <v>20845</v>
      </c>
      <c r="S7" s="43">
        <f t="shared" si="0"/>
        <v>6783</v>
      </c>
      <c r="T7" s="43">
        <f t="shared" si="0"/>
        <v>1509</v>
      </c>
      <c r="U7" s="43">
        <f t="shared" si="0"/>
        <v>1466</v>
      </c>
      <c r="V7" s="43">
        <f t="shared" si="0"/>
        <v>77</v>
      </c>
      <c r="W7" s="43">
        <f t="shared" si="0"/>
        <v>0</v>
      </c>
      <c r="X7" s="43">
        <f t="shared" si="0"/>
        <v>0</v>
      </c>
      <c r="Y7" s="43">
        <f t="shared" si="0"/>
        <v>0</v>
      </c>
      <c r="Z7" s="43">
        <f t="shared" si="0"/>
        <v>1000</v>
      </c>
      <c r="AA7" s="43">
        <f t="shared" si="0"/>
        <v>0</v>
      </c>
      <c r="AB7" s="43">
        <f t="shared" si="0"/>
        <v>0</v>
      </c>
      <c r="AC7" s="43"/>
      <c r="AD7" s="43"/>
      <c r="AE7" s="43"/>
      <c r="AF7" s="43"/>
      <c r="AG7" s="43"/>
      <c r="AH7" s="43"/>
      <c r="AI7" s="51"/>
      <c r="AJ7" s="43"/>
      <c r="AK7" s="43"/>
      <c r="AL7" s="43"/>
    </row>
    <row r="8" s="25" customFormat="1" ht="30" customHeight="1" spans="1:38 16384:16384">
      <c r="A8" s="52" t="s">
        <v>46</v>
      </c>
      <c r="B8" s="53" t="s">
        <v>47</v>
      </c>
      <c r="C8" s="53"/>
      <c r="D8" s="53"/>
      <c r="E8" s="53"/>
      <c r="F8" s="53"/>
      <c r="G8" s="53"/>
      <c r="H8" s="53"/>
      <c r="I8" s="53"/>
      <c r="J8" s="53"/>
      <c r="K8" s="54"/>
      <c r="L8" s="54"/>
      <c r="M8" s="54">
        <f>M9+M22+M44+M53+M75+M80</f>
        <v>44</v>
      </c>
      <c r="N8" s="54"/>
      <c r="O8" s="54"/>
      <c r="P8" s="54">
        <f t="shared" ref="P8:AB8" si="1">P9+P22+P44+P53+P75+P80</f>
        <v>40878.810085</v>
      </c>
      <c r="Q8" s="54">
        <f t="shared" si="1"/>
        <v>20166.65565</v>
      </c>
      <c r="R8" s="54">
        <f t="shared" si="1"/>
        <v>16447.26375</v>
      </c>
      <c r="S8" s="54">
        <f t="shared" si="1"/>
        <v>2115.8919</v>
      </c>
      <c r="T8" s="54">
        <f t="shared" si="1"/>
        <v>609</v>
      </c>
      <c r="U8" s="54">
        <f t="shared" si="1"/>
        <v>917.5</v>
      </c>
      <c r="V8" s="54">
        <f t="shared" si="1"/>
        <v>77</v>
      </c>
      <c r="W8" s="54">
        <f t="shared" si="1"/>
        <v>0</v>
      </c>
      <c r="X8" s="54">
        <f t="shared" si="1"/>
        <v>0</v>
      </c>
      <c r="Y8" s="54">
        <f t="shared" si="1"/>
        <v>0</v>
      </c>
      <c r="Z8" s="54">
        <f t="shared" si="1"/>
        <v>0</v>
      </c>
      <c r="AA8" s="54">
        <f t="shared" si="1"/>
        <v>0</v>
      </c>
      <c r="AB8" s="54">
        <f t="shared" si="1"/>
        <v>0</v>
      </c>
      <c r="AC8" s="54"/>
      <c r="AD8" s="54"/>
      <c r="AE8" s="54"/>
      <c r="AF8" s="54"/>
      <c r="AG8" s="54"/>
      <c r="AH8" s="54"/>
      <c r="AI8" s="55"/>
      <c r="AJ8" s="54"/>
      <c r="AK8" s="54"/>
      <c r="AL8" s="54"/>
    </row>
    <row r="9" s="25" customFormat="1" ht="30" customHeight="1" spans="1:38 16384:16384">
      <c r="A9" s="52" t="s">
        <v>48</v>
      </c>
      <c r="B9" s="56" t="s">
        <v>49</v>
      </c>
      <c r="C9" s="57"/>
      <c r="D9" s="57"/>
      <c r="E9" s="57"/>
      <c r="F9" s="57"/>
      <c r="G9" s="57"/>
      <c r="H9" s="57"/>
      <c r="I9" s="57"/>
      <c r="J9" s="58"/>
      <c r="K9" s="54">
        <f>K10+K12+K14+K15+K16+K18</f>
        <v>14916.66</v>
      </c>
      <c r="L9" s="54"/>
      <c r="M9" s="54">
        <f t="shared" ref="M9:AB9" si="2">M10+M12+M14+M15+M16+M18</f>
        <v>6</v>
      </c>
      <c r="N9" s="54">
        <f t="shared" si="2"/>
        <v>41903</v>
      </c>
      <c r="O9" s="54">
        <f t="shared" si="2"/>
        <v>173737</v>
      </c>
      <c r="P9" s="54">
        <f t="shared" si="2"/>
        <v>14961.068085</v>
      </c>
      <c r="Q9" s="54">
        <f t="shared" si="2"/>
        <v>6835.15565</v>
      </c>
      <c r="R9" s="54">
        <f t="shared" si="2"/>
        <v>6691.24375</v>
      </c>
      <c r="S9" s="54">
        <f t="shared" si="2"/>
        <v>143.9119</v>
      </c>
      <c r="T9" s="54">
        <f t="shared" si="2"/>
        <v>0</v>
      </c>
      <c r="U9" s="54">
        <f t="shared" si="2"/>
        <v>0</v>
      </c>
      <c r="V9" s="54">
        <f t="shared" si="2"/>
        <v>0</v>
      </c>
      <c r="W9" s="54">
        <f t="shared" si="2"/>
        <v>0</v>
      </c>
      <c r="X9" s="54">
        <f t="shared" si="2"/>
        <v>0</v>
      </c>
      <c r="Y9" s="54">
        <f t="shared" si="2"/>
        <v>0</v>
      </c>
      <c r="Z9" s="54">
        <f t="shared" si="2"/>
        <v>0</v>
      </c>
      <c r="AA9" s="54">
        <f t="shared" si="2"/>
        <v>0</v>
      </c>
      <c r="AB9" s="54">
        <f t="shared" si="2"/>
        <v>0</v>
      </c>
      <c r="AC9" s="54"/>
      <c r="AD9" s="54"/>
      <c r="AE9" s="54"/>
      <c r="AF9" s="54"/>
      <c r="AG9" s="54"/>
      <c r="AH9" s="54"/>
      <c r="AI9" s="55"/>
      <c r="AJ9" s="54"/>
      <c r="AK9" s="54"/>
      <c r="AL9" s="54"/>
    </row>
    <row r="10" s="25" customFormat="1" ht="30" customHeight="1" spans="1:38 16384:16384">
      <c r="A10" s="52" t="s">
        <v>50</v>
      </c>
      <c r="B10" s="56" t="s">
        <v>51</v>
      </c>
      <c r="C10" s="57"/>
      <c r="D10" s="57"/>
      <c r="E10" s="57"/>
      <c r="F10" s="57"/>
      <c r="G10" s="57"/>
      <c r="H10" s="57"/>
      <c r="I10" s="57"/>
      <c r="J10" s="58"/>
      <c r="K10" s="54">
        <f>SUM(K11)</f>
        <v>6</v>
      </c>
      <c r="L10" s="54"/>
      <c r="M10" s="54">
        <f t="shared" ref="M10:AB10" si="3">SUM(M11)</f>
        <v>1</v>
      </c>
      <c r="N10" s="54">
        <f t="shared" si="3"/>
        <v>3657</v>
      </c>
      <c r="O10" s="54">
        <f t="shared" si="3"/>
        <v>66631</v>
      </c>
      <c r="P10" s="54">
        <f t="shared" si="3"/>
        <v>1778.789655</v>
      </c>
      <c r="Q10" s="54">
        <f t="shared" si="3"/>
        <v>0</v>
      </c>
      <c r="R10" s="54">
        <f t="shared" si="3"/>
        <v>0</v>
      </c>
      <c r="S10" s="54">
        <f t="shared" si="3"/>
        <v>0</v>
      </c>
      <c r="T10" s="54">
        <f t="shared" si="3"/>
        <v>0</v>
      </c>
      <c r="U10" s="54">
        <f t="shared" si="3"/>
        <v>0</v>
      </c>
      <c r="V10" s="54">
        <f t="shared" si="3"/>
        <v>0</v>
      </c>
      <c r="W10" s="54">
        <f t="shared" si="3"/>
        <v>0</v>
      </c>
      <c r="X10" s="54">
        <f t="shared" si="3"/>
        <v>0</v>
      </c>
      <c r="Y10" s="54">
        <f t="shared" si="3"/>
        <v>0</v>
      </c>
      <c r="Z10" s="54">
        <f t="shared" si="3"/>
        <v>0</v>
      </c>
      <c r="AA10" s="54">
        <f t="shared" si="3"/>
        <v>0</v>
      </c>
      <c r="AB10" s="54">
        <f t="shared" si="3"/>
        <v>0</v>
      </c>
      <c r="AC10" s="54"/>
      <c r="AD10" s="54"/>
      <c r="AE10" s="54"/>
      <c r="AF10" s="54"/>
      <c r="AG10" s="54"/>
      <c r="AH10" s="54"/>
      <c r="AI10" s="55"/>
      <c r="AJ10" s="54"/>
      <c r="AK10" s="54"/>
      <c r="AL10" s="54"/>
    </row>
    <row r="11" s="25" customFormat="1" ht="180" customHeight="1" spans="1:38 16384:16384">
      <c r="A11" s="59">
        <f>SUBTOTAL(103,$D$11:D11)</f>
        <v>1</v>
      </c>
      <c r="B11" s="60" t="s">
        <v>52</v>
      </c>
      <c r="C11" s="60">
        <v>2026</v>
      </c>
      <c r="D11" s="61" t="s">
        <v>53</v>
      </c>
      <c r="E11" s="61" t="s">
        <v>49</v>
      </c>
      <c r="F11" s="61" t="s">
        <v>54</v>
      </c>
      <c r="G11" s="62" t="s">
        <v>55</v>
      </c>
      <c r="H11" s="61" t="s">
        <v>56</v>
      </c>
      <c r="I11" s="62" t="s">
        <v>57</v>
      </c>
      <c r="J11" s="61" t="s">
        <v>58</v>
      </c>
      <c r="K11" s="60">
        <v>6</v>
      </c>
      <c r="L11" s="60" t="s">
        <v>59</v>
      </c>
      <c r="M11" s="60">
        <v>1</v>
      </c>
      <c r="N11" s="60">
        <v>3657</v>
      </c>
      <c r="O11" s="63">
        <v>66631</v>
      </c>
      <c r="P11" s="60">
        <v>1778.789655</v>
      </c>
      <c r="Q11" s="60">
        <f>R11+S11+T11+U11+V11+W11+X11+Y11</f>
        <v>0</v>
      </c>
      <c r="R11" s="60"/>
      <c r="S11" s="60"/>
      <c r="T11" s="60"/>
      <c r="U11" s="60"/>
      <c r="V11" s="60"/>
      <c r="W11" s="60"/>
      <c r="X11" s="60"/>
      <c r="Y11" s="60"/>
      <c r="Z11" s="60"/>
      <c r="AA11" s="60"/>
      <c r="AB11" s="60"/>
      <c r="AC11" s="60" t="s">
        <v>60</v>
      </c>
      <c r="AD11" s="60" t="s">
        <v>61</v>
      </c>
      <c r="AE11" s="60" t="s">
        <v>62</v>
      </c>
      <c r="AF11" s="60" t="s">
        <v>63</v>
      </c>
      <c r="AG11" s="60" t="s">
        <v>64</v>
      </c>
      <c r="AH11" s="64" t="s">
        <v>65</v>
      </c>
      <c r="AI11" s="65" t="s">
        <v>66</v>
      </c>
      <c r="AJ11" s="60" t="s">
        <v>67</v>
      </c>
      <c r="AK11" s="60" t="s">
        <v>68</v>
      </c>
      <c r="AL11" s="60"/>
      <c r="XFD11" s="66" t="s">
        <v>69</v>
      </c>
    </row>
    <row r="12" s="25" customFormat="1" ht="30" customHeight="1" spans="1:38 16384:16384">
      <c r="A12" s="52" t="s">
        <v>50</v>
      </c>
      <c r="B12" s="56" t="s">
        <v>70</v>
      </c>
      <c r="C12" s="57"/>
      <c r="D12" s="57"/>
      <c r="E12" s="57"/>
      <c r="F12" s="57"/>
      <c r="G12" s="57"/>
      <c r="H12" s="57"/>
      <c r="I12" s="57"/>
      <c r="J12" s="58"/>
      <c r="K12" s="54">
        <f>SUM(K13)</f>
        <v>8</v>
      </c>
      <c r="L12" s="54"/>
      <c r="M12" s="54">
        <f t="shared" ref="M12:AB12" si="4">SUM(M13)</f>
        <v>1</v>
      </c>
      <c r="N12" s="54">
        <f t="shared" si="4"/>
        <v>23921</v>
      </c>
      <c r="O12" s="54">
        <f t="shared" si="4"/>
        <v>86763</v>
      </c>
      <c r="P12" s="54">
        <f t="shared" si="4"/>
        <v>10373.8</v>
      </c>
      <c r="Q12" s="54">
        <f t="shared" si="4"/>
        <v>5050</v>
      </c>
      <c r="R12" s="54">
        <f t="shared" si="4"/>
        <v>5050</v>
      </c>
      <c r="S12" s="54">
        <f t="shared" si="4"/>
        <v>0</v>
      </c>
      <c r="T12" s="54">
        <f t="shared" si="4"/>
        <v>0</v>
      </c>
      <c r="U12" s="54">
        <f t="shared" si="4"/>
        <v>0</v>
      </c>
      <c r="V12" s="54">
        <f t="shared" si="4"/>
        <v>0</v>
      </c>
      <c r="W12" s="54">
        <f t="shared" si="4"/>
        <v>0</v>
      </c>
      <c r="X12" s="54">
        <f t="shared" si="4"/>
        <v>0</v>
      </c>
      <c r="Y12" s="54">
        <f t="shared" si="4"/>
        <v>0</v>
      </c>
      <c r="Z12" s="54">
        <f t="shared" si="4"/>
        <v>0</v>
      </c>
      <c r="AA12" s="54">
        <f t="shared" si="4"/>
        <v>0</v>
      </c>
      <c r="AB12" s="54">
        <f t="shared" si="4"/>
        <v>0</v>
      </c>
      <c r="AC12" s="54"/>
      <c r="AD12" s="54"/>
      <c r="AE12" s="54"/>
      <c r="AF12" s="54"/>
      <c r="AG12" s="54"/>
      <c r="AH12" s="54"/>
      <c r="AI12" s="55"/>
      <c r="AJ12" s="54"/>
      <c r="AK12" s="54"/>
      <c r="AL12" s="54"/>
    </row>
    <row r="13" s="25" customFormat="1" ht="180" customHeight="1" spans="1:38 16384:16384">
      <c r="A13" s="59">
        <f>SUBTOTAL(103,$D$11:D13)</f>
        <v>2</v>
      </c>
      <c r="B13" s="60" t="s">
        <v>71</v>
      </c>
      <c r="C13" s="60">
        <v>2026</v>
      </c>
      <c r="D13" s="61" t="s">
        <v>72</v>
      </c>
      <c r="E13" s="61" t="s">
        <v>49</v>
      </c>
      <c r="F13" s="61" t="s">
        <v>70</v>
      </c>
      <c r="G13" s="62" t="s">
        <v>55</v>
      </c>
      <c r="H13" s="61" t="s">
        <v>56</v>
      </c>
      <c r="I13" s="62" t="s">
        <v>57</v>
      </c>
      <c r="J13" s="61" t="s">
        <v>73</v>
      </c>
      <c r="K13" s="60">
        <v>8</v>
      </c>
      <c r="L13" s="60" t="s">
        <v>59</v>
      </c>
      <c r="M13" s="60">
        <v>1</v>
      </c>
      <c r="N13" s="60">
        <v>23921</v>
      </c>
      <c r="O13" s="63">
        <v>86763</v>
      </c>
      <c r="P13" s="60">
        <v>10373.8</v>
      </c>
      <c r="Q13" s="60">
        <f>R13+S13+T13+U13+V13+W13+X13+Y13</f>
        <v>5050</v>
      </c>
      <c r="R13" s="60">
        <v>5050</v>
      </c>
      <c r="S13" s="60"/>
      <c r="T13" s="60"/>
      <c r="U13" s="60"/>
      <c r="V13" s="60"/>
      <c r="W13" s="60"/>
      <c r="X13" s="60"/>
      <c r="Y13" s="60"/>
      <c r="Z13" s="60"/>
      <c r="AA13" s="60"/>
      <c r="AB13" s="60"/>
      <c r="AC13" s="60" t="s">
        <v>74</v>
      </c>
      <c r="AD13" s="60" t="s">
        <v>75</v>
      </c>
      <c r="AE13" s="60" t="s">
        <v>62</v>
      </c>
      <c r="AF13" s="60" t="s">
        <v>63</v>
      </c>
      <c r="AG13" s="60" t="s">
        <v>64</v>
      </c>
      <c r="AH13" s="64" t="s">
        <v>76</v>
      </c>
      <c r="AI13" s="61" t="s">
        <v>77</v>
      </c>
      <c r="AJ13" s="60" t="s">
        <v>67</v>
      </c>
      <c r="AK13" s="60" t="s">
        <v>68</v>
      </c>
      <c r="AL13" s="60"/>
      <c r="XFD13" s="66" t="s">
        <v>69</v>
      </c>
    </row>
    <row r="14" s="25" customFormat="1" ht="30" customHeight="1" spans="1:38 16384:16384">
      <c r="A14" s="52" t="s">
        <v>50</v>
      </c>
      <c r="B14" s="56" t="s">
        <v>78</v>
      </c>
      <c r="C14" s="57"/>
      <c r="D14" s="57"/>
      <c r="E14" s="57"/>
      <c r="F14" s="57"/>
      <c r="G14" s="57"/>
      <c r="H14" s="57"/>
      <c r="I14" s="57"/>
      <c r="J14" s="58"/>
      <c r="K14" s="54"/>
      <c r="L14" s="54"/>
      <c r="M14" s="54"/>
      <c r="N14" s="54"/>
      <c r="O14" s="54"/>
      <c r="P14" s="54"/>
      <c r="Q14" s="54"/>
      <c r="R14" s="54"/>
      <c r="S14" s="54"/>
      <c r="T14" s="54"/>
      <c r="U14" s="54"/>
      <c r="V14" s="54"/>
      <c r="W14" s="54"/>
      <c r="X14" s="54"/>
      <c r="Y14" s="54"/>
      <c r="Z14" s="54"/>
      <c r="AA14" s="54"/>
      <c r="AB14" s="54"/>
      <c r="AC14" s="54"/>
      <c r="AD14" s="54"/>
      <c r="AE14" s="54"/>
      <c r="AF14" s="54"/>
      <c r="AG14" s="54"/>
      <c r="AH14" s="54"/>
      <c r="AI14" s="55"/>
      <c r="AJ14" s="54"/>
      <c r="AK14" s="54"/>
      <c r="AL14" s="54"/>
    </row>
    <row r="15" s="25" customFormat="1" ht="30" customHeight="1" spans="1:38 16384:16384">
      <c r="A15" s="52" t="s">
        <v>50</v>
      </c>
      <c r="B15" s="56" t="s">
        <v>79</v>
      </c>
      <c r="C15" s="57"/>
      <c r="D15" s="57"/>
      <c r="E15" s="57"/>
      <c r="F15" s="57"/>
      <c r="G15" s="57"/>
      <c r="H15" s="57"/>
      <c r="I15" s="57"/>
      <c r="J15" s="58"/>
      <c r="K15" s="54"/>
      <c r="L15" s="54"/>
      <c r="M15" s="54"/>
      <c r="N15" s="54"/>
      <c r="O15" s="54"/>
      <c r="P15" s="54"/>
      <c r="Q15" s="54"/>
      <c r="R15" s="54"/>
      <c r="S15" s="54"/>
      <c r="T15" s="54"/>
      <c r="U15" s="54"/>
      <c r="V15" s="54"/>
      <c r="W15" s="54"/>
      <c r="X15" s="54"/>
      <c r="Y15" s="54"/>
      <c r="Z15" s="54"/>
      <c r="AA15" s="54"/>
      <c r="AB15" s="54"/>
      <c r="AC15" s="54"/>
      <c r="AD15" s="54"/>
      <c r="AE15" s="54"/>
      <c r="AF15" s="54"/>
      <c r="AG15" s="54"/>
      <c r="AH15" s="54"/>
      <c r="AI15" s="55"/>
      <c r="AJ15" s="54"/>
      <c r="AK15" s="54"/>
      <c r="AL15" s="54"/>
    </row>
    <row r="16" s="25" customFormat="1" ht="30" customHeight="1" spans="1:38 16384:16384">
      <c r="A16" s="52" t="s">
        <v>50</v>
      </c>
      <c r="B16" s="56" t="s">
        <v>80</v>
      </c>
      <c r="C16" s="57"/>
      <c r="D16" s="57"/>
      <c r="E16" s="57"/>
      <c r="F16" s="57"/>
      <c r="G16" s="57"/>
      <c r="H16" s="57"/>
      <c r="I16" s="57"/>
      <c r="J16" s="58"/>
      <c r="K16" s="54">
        <f>SUM(K17)</f>
        <v>1911.66</v>
      </c>
      <c r="L16" s="54"/>
      <c r="M16" s="54">
        <f t="shared" ref="M16:AB16" si="5">SUM(M17)</f>
        <v>1</v>
      </c>
      <c r="N16" s="54">
        <f t="shared" si="5"/>
        <v>7352</v>
      </c>
      <c r="O16" s="54">
        <f t="shared" si="5"/>
        <v>7352</v>
      </c>
      <c r="P16" s="54">
        <f t="shared" si="5"/>
        <v>191.166</v>
      </c>
      <c r="Q16" s="54">
        <f t="shared" si="5"/>
        <v>0</v>
      </c>
      <c r="R16" s="54">
        <f t="shared" si="5"/>
        <v>0</v>
      </c>
      <c r="S16" s="54">
        <f t="shared" si="5"/>
        <v>0</v>
      </c>
      <c r="T16" s="54">
        <f t="shared" si="5"/>
        <v>0</v>
      </c>
      <c r="U16" s="54">
        <f t="shared" si="5"/>
        <v>0</v>
      </c>
      <c r="V16" s="54">
        <f t="shared" si="5"/>
        <v>0</v>
      </c>
      <c r="W16" s="54">
        <f t="shared" si="5"/>
        <v>0</v>
      </c>
      <c r="X16" s="54">
        <f t="shared" si="5"/>
        <v>0</v>
      </c>
      <c r="Y16" s="54">
        <f t="shared" si="5"/>
        <v>0</v>
      </c>
      <c r="Z16" s="54">
        <f t="shared" si="5"/>
        <v>0</v>
      </c>
      <c r="AA16" s="54">
        <f t="shared" si="5"/>
        <v>0</v>
      </c>
      <c r="AB16" s="54">
        <f t="shared" si="5"/>
        <v>0</v>
      </c>
      <c r="AC16" s="54"/>
      <c r="AD16" s="54"/>
      <c r="AE16" s="54"/>
      <c r="AF16" s="54"/>
      <c r="AG16" s="54"/>
      <c r="AH16" s="54"/>
      <c r="AI16" s="55"/>
      <c r="AJ16" s="54"/>
      <c r="AK16" s="54"/>
      <c r="AL16" s="54"/>
    </row>
    <row r="17" s="25" customFormat="1" ht="180" customHeight="1" spans="1:38 16384:16384">
      <c r="A17" s="59">
        <f>SUBTOTAL(103,$D$11:D17)</f>
        <v>3</v>
      </c>
      <c r="B17" s="60" t="s">
        <v>81</v>
      </c>
      <c r="C17" s="60">
        <v>2026</v>
      </c>
      <c r="D17" s="61" t="s">
        <v>82</v>
      </c>
      <c r="E17" s="61" t="s">
        <v>49</v>
      </c>
      <c r="F17" s="61" t="s">
        <v>80</v>
      </c>
      <c r="G17" s="62" t="s">
        <v>55</v>
      </c>
      <c r="H17" s="61" t="s">
        <v>83</v>
      </c>
      <c r="I17" s="62" t="s">
        <v>57</v>
      </c>
      <c r="J17" s="61" t="s">
        <v>84</v>
      </c>
      <c r="K17" s="60">
        <v>1911.66</v>
      </c>
      <c r="L17" s="60" t="s">
        <v>85</v>
      </c>
      <c r="M17" s="60">
        <v>1</v>
      </c>
      <c r="N17" s="60">
        <v>7352</v>
      </c>
      <c r="O17" s="63">
        <v>7352</v>
      </c>
      <c r="P17" s="60">
        <v>191.166</v>
      </c>
      <c r="Q17" s="60">
        <f>R17+S17+T17+U17+V17+W17+X17+Y17</f>
        <v>0</v>
      </c>
      <c r="R17" s="60"/>
      <c r="S17" s="60"/>
      <c r="T17" s="60"/>
      <c r="U17" s="60"/>
      <c r="V17" s="60"/>
      <c r="W17" s="60"/>
      <c r="X17" s="60"/>
      <c r="Y17" s="60"/>
      <c r="Z17" s="60"/>
      <c r="AA17" s="60"/>
      <c r="AB17" s="60"/>
      <c r="AC17" s="60" t="s">
        <v>60</v>
      </c>
      <c r="AD17" s="60" t="s">
        <v>61</v>
      </c>
      <c r="AE17" s="60" t="s">
        <v>62</v>
      </c>
      <c r="AF17" s="60" t="s">
        <v>63</v>
      </c>
      <c r="AG17" s="60" t="s">
        <v>64</v>
      </c>
      <c r="AH17" s="64" t="s">
        <v>86</v>
      </c>
      <c r="AI17" s="65" t="s">
        <v>66</v>
      </c>
      <c r="AJ17" s="60" t="s">
        <v>67</v>
      </c>
      <c r="AK17" s="60" t="s">
        <v>68</v>
      </c>
      <c r="AL17" s="60"/>
      <c r="XFD17" s="66" t="s">
        <v>69</v>
      </c>
    </row>
    <row r="18" s="25" customFormat="1" ht="30" customHeight="1" spans="1:38 16384:16384">
      <c r="A18" s="52" t="s">
        <v>50</v>
      </c>
      <c r="B18" s="56" t="s">
        <v>87</v>
      </c>
      <c r="C18" s="57"/>
      <c r="D18" s="57"/>
      <c r="E18" s="57"/>
      <c r="F18" s="57"/>
      <c r="G18" s="57"/>
      <c r="H18" s="57"/>
      <c r="I18" s="57"/>
      <c r="J18" s="58"/>
      <c r="K18" s="54">
        <f>SUM(K19:K21)</f>
        <v>12991</v>
      </c>
      <c r="L18" s="54"/>
      <c r="M18" s="54">
        <f t="shared" ref="M18:AB18" si="6">SUM(M19:M21)</f>
        <v>3</v>
      </c>
      <c r="N18" s="54">
        <f t="shared" si="6"/>
        <v>6973</v>
      </c>
      <c r="O18" s="54">
        <f t="shared" si="6"/>
        <v>12991</v>
      </c>
      <c r="P18" s="54">
        <f t="shared" si="6"/>
        <v>2617.31243</v>
      </c>
      <c r="Q18" s="54">
        <f t="shared" si="6"/>
        <v>1785.15565</v>
      </c>
      <c r="R18" s="54">
        <f t="shared" si="6"/>
        <v>1641.24375</v>
      </c>
      <c r="S18" s="54">
        <f t="shared" si="6"/>
        <v>143.9119</v>
      </c>
      <c r="T18" s="54">
        <f t="shared" si="6"/>
        <v>0</v>
      </c>
      <c r="U18" s="54">
        <f t="shared" si="6"/>
        <v>0</v>
      </c>
      <c r="V18" s="54">
        <f t="shared" si="6"/>
        <v>0</v>
      </c>
      <c r="W18" s="54">
        <f t="shared" si="6"/>
        <v>0</v>
      </c>
      <c r="X18" s="54">
        <f t="shared" si="6"/>
        <v>0</v>
      </c>
      <c r="Y18" s="54">
        <f t="shared" si="6"/>
        <v>0</v>
      </c>
      <c r="Z18" s="54">
        <f t="shared" si="6"/>
        <v>0</v>
      </c>
      <c r="AA18" s="54">
        <f t="shared" si="6"/>
        <v>0</v>
      </c>
      <c r="AB18" s="54">
        <f t="shared" si="6"/>
        <v>0</v>
      </c>
      <c r="AC18" s="54"/>
      <c r="AD18" s="54"/>
      <c r="AE18" s="54"/>
      <c r="AF18" s="54"/>
      <c r="AG18" s="54"/>
      <c r="AH18" s="54"/>
      <c r="AI18" s="55"/>
      <c r="AJ18" s="54"/>
      <c r="AK18" s="54"/>
      <c r="AL18" s="54"/>
    </row>
    <row r="19" s="25" customFormat="1" ht="180" customHeight="1" spans="1:38 16384:16384">
      <c r="A19" s="59">
        <f>SUBTOTAL(103,$D$11:D19)</f>
        <v>4</v>
      </c>
      <c r="B19" s="60" t="s">
        <v>88</v>
      </c>
      <c r="C19" s="60"/>
      <c r="D19" s="60" t="s">
        <v>89</v>
      </c>
      <c r="E19" s="61" t="s">
        <v>49</v>
      </c>
      <c r="F19" s="61" t="s">
        <v>87</v>
      </c>
      <c r="G19" s="62" t="s">
        <v>55</v>
      </c>
      <c r="H19" s="61" t="s">
        <v>56</v>
      </c>
      <c r="I19" s="62" t="s">
        <v>57</v>
      </c>
      <c r="J19" s="67" t="s">
        <v>90</v>
      </c>
      <c r="K19" s="60">
        <v>2213</v>
      </c>
      <c r="L19" s="60" t="s">
        <v>26</v>
      </c>
      <c r="M19" s="60">
        <v>1</v>
      </c>
      <c r="N19" s="60">
        <v>2213</v>
      </c>
      <c r="O19" s="60">
        <v>2213</v>
      </c>
      <c r="P19" s="60">
        <v>383.9</v>
      </c>
      <c r="Q19" s="60">
        <f>R19+S19+T19+U19+V19+W19+X19+Y19</f>
        <v>200</v>
      </c>
      <c r="R19" s="60">
        <v>200</v>
      </c>
      <c r="S19" s="60"/>
      <c r="T19" s="60"/>
      <c r="U19" s="60"/>
      <c r="V19" s="60"/>
      <c r="W19" s="60"/>
      <c r="X19" s="60"/>
      <c r="Y19" s="60"/>
      <c r="Z19" s="60"/>
      <c r="AA19" s="60"/>
      <c r="AB19" s="60"/>
      <c r="AC19" s="60" t="s">
        <v>91</v>
      </c>
      <c r="AD19" s="60" t="s">
        <v>92</v>
      </c>
      <c r="AE19" s="60" t="s">
        <v>91</v>
      </c>
      <c r="AF19" s="60" t="s">
        <v>92</v>
      </c>
      <c r="AG19" s="60" t="s">
        <v>93</v>
      </c>
      <c r="AH19" s="67" t="s">
        <v>94</v>
      </c>
      <c r="AI19" s="65" t="s">
        <v>95</v>
      </c>
      <c r="AJ19" s="60" t="s">
        <v>96</v>
      </c>
      <c r="AK19" s="60"/>
      <c r="AL19" s="60"/>
      <c r="XFD19" s="66" t="s">
        <v>69</v>
      </c>
    </row>
    <row r="20" s="25" customFormat="1" ht="180" customHeight="1" spans="1:38 16384:16384">
      <c r="A20" s="59">
        <f>SUBTOTAL(103,$D$11:D20)</f>
        <v>5</v>
      </c>
      <c r="B20" s="60" t="s">
        <v>97</v>
      </c>
      <c r="C20" s="60"/>
      <c r="D20" s="60" t="s">
        <v>98</v>
      </c>
      <c r="E20" s="61" t="s">
        <v>49</v>
      </c>
      <c r="F20" s="61" t="s">
        <v>87</v>
      </c>
      <c r="G20" s="62" t="s">
        <v>55</v>
      </c>
      <c r="H20" s="61" t="s">
        <v>56</v>
      </c>
      <c r="I20" s="62" t="s">
        <v>57</v>
      </c>
      <c r="J20" s="67" t="s">
        <v>99</v>
      </c>
      <c r="K20" s="60">
        <v>2235</v>
      </c>
      <c r="L20" s="60" t="s">
        <v>26</v>
      </c>
      <c r="M20" s="60">
        <v>1</v>
      </c>
      <c r="N20" s="60">
        <v>2200</v>
      </c>
      <c r="O20" s="60">
        <v>2235</v>
      </c>
      <c r="P20" s="60">
        <v>1648.25678</v>
      </c>
      <c r="Q20" s="60">
        <f>R20+S20+T20+U20+V20+W20+X20+Y20</f>
        <v>1000</v>
      </c>
      <c r="R20" s="60">
        <v>1000</v>
      </c>
      <c r="S20" s="60"/>
      <c r="T20" s="60"/>
      <c r="U20" s="60"/>
      <c r="V20" s="60"/>
      <c r="W20" s="60"/>
      <c r="X20" s="60"/>
      <c r="Y20" s="60"/>
      <c r="Z20" s="60"/>
      <c r="AA20" s="60"/>
      <c r="AB20" s="60"/>
      <c r="AC20" s="60" t="s">
        <v>91</v>
      </c>
      <c r="AD20" s="60" t="s">
        <v>92</v>
      </c>
      <c r="AE20" s="60" t="s">
        <v>91</v>
      </c>
      <c r="AF20" s="60" t="s">
        <v>92</v>
      </c>
      <c r="AG20" s="60" t="s">
        <v>93</v>
      </c>
      <c r="AH20" s="67" t="s">
        <v>100</v>
      </c>
      <c r="AI20" s="65" t="s">
        <v>101</v>
      </c>
      <c r="AJ20" s="60" t="s">
        <v>96</v>
      </c>
      <c r="AK20" s="60"/>
      <c r="AL20" s="60"/>
      <c r="XFD20" s="66" t="s">
        <v>69</v>
      </c>
    </row>
    <row r="21" s="25" customFormat="1" ht="180" customHeight="1" spans="1:38 16384:16384">
      <c r="A21" s="59">
        <f>SUBTOTAL(103,$D$11:D21)</f>
        <v>6</v>
      </c>
      <c r="B21" s="60" t="s">
        <v>102</v>
      </c>
      <c r="C21" s="60">
        <v>2026</v>
      </c>
      <c r="D21" s="61" t="s">
        <v>103</v>
      </c>
      <c r="E21" s="61" t="s">
        <v>49</v>
      </c>
      <c r="F21" s="61" t="s">
        <v>87</v>
      </c>
      <c r="G21" s="62" t="s">
        <v>55</v>
      </c>
      <c r="H21" s="61" t="s">
        <v>56</v>
      </c>
      <c r="I21" s="62" t="s">
        <v>57</v>
      </c>
      <c r="J21" s="61" t="s">
        <v>104</v>
      </c>
      <c r="K21" s="60">
        <v>8543</v>
      </c>
      <c r="L21" s="60" t="s">
        <v>26</v>
      </c>
      <c r="M21" s="60">
        <v>1</v>
      </c>
      <c r="N21" s="60">
        <v>2560</v>
      </c>
      <c r="O21" s="63">
        <v>8543</v>
      </c>
      <c r="P21" s="60">
        <v>585.15565</v>
      </c>
      <c r="Q21" s="60">
        <f>R21+S21+T21+U21+V21+W21+X21+Y21</f>
        <v>585.15565</v>
      </c>
      <c r="R21" s="60">
        <v>441.24375</v>
      </c>
      <c r="S21" s="60">
        <v>143.9119</v>
      </c>
      <c r="T21" s="60"/>
      <c r="U21" s="60"/>
      <c r="V21" s="60"/>
      <c r="W21" s="60"/>
      <c r="X21" s="60"/>
      <c r="Y21" s="60"/>
      <c r="Z21" s="60"/>
      <c r="AA21" s="60"/>
      <c r="AB21" s="60"/>
      <c r="AC21" s="60" t="s">
        <v>62</v>
      </c>
      <c r="AD21" s="60" t="s">
        <v>63</v>
      </c>
      <c r="AE21" s="60" t="s">
        <v>62</v>
      </c>
      <c r="AF21" s="60" t="s">
        <v>63</v>
      </c>
      <c r="AG21" s="60" t="s">
        <v>64</v>
      </c>
      <c r="AH21" s="64" t="s">
        <v>105</v>
      </c>
      <c r="AI21" s="61" t="s">
        <v>106</v>
      </c>
      <c r="AJ21" s="60" t="s">
        <v>67</v>
      </c>
      <c r="AK21" s="60" t="s">
        <v>68</v>
      </c>
      <c r="AL21" s="60"/>
      <c r="XFD21" s="66" t="s">
        <v>69</v>
      </c>
    </row>
    <row r="22" s="25" customFormat="1" ht="30" customHeight="1" spans="1:38 16384:16384">
      <c r="A22" s="68" t="s">
        <v>48</v>
      </c>
      <c r="B22" s="53" t="s">
        <v>107</v>
      </c>
      <c r="C22" s="53"/>
      <c r="D22" s="53"/>
      <c r="E22" s="53"/>
      <c r="F22" s="53"/>
      <c r="G22" s="53"/>
      <c r="H22" s="53"/>
      <c r="I22" s="53"/>
      <c r="J22" s="53"/>
      <c r="K22" s="54">
        <f>K23+K31+K38+K39+K42+K43</f>
        <v>43024</v>
      </c>
      <c r="L22" s="54"/>
      <c r="M22" s="54">
        <f t="shared" ref="M22:AB22" si="7">M23+M31+M38+M39+M42+M43</f>
        <v>15</v>
      </c>
      <c r="N22" s="54">
        <f t="shared" si="7"/>
        <v>9124</v>
      </c>
      <c r="O22" s="54">
        <f t="shared" si="7"/>
        <v>35652</v>
      </c>
      <c r="P22" s="54">
        <f t="shared" si="7"/>
        <v>15142.232</v>
      </c>
      <c r="Q22" s="54">
        <f t="shared" si="7"/>
        <v>10555.52</v>
      </c>
      <c r="R22" s="54">
        <f t="shared" si="7"/>
        <v>8861.02</v>
      </c>
      <c r="S22" s="54">
        <f t="shared" si="7"/>
        <v>700</v>
      </c>
      <c r="T22" s="54">
        <f t="shared" si="7"/>
        <v>0</v>
      </c>
      <c r="U22" s="54">
        <f t="shared" si="7"/>
        <v>917.5</v>
      </c>
      <c r="V22" s="54">
        <f t="shared" si="7"/>
        <v>77</v>
      </c>
      <c r="W22" s="54">
        <f t="shared" si="7"/>
        <v>0</v>
      </c>
      <c r="X22" s="54">
        <f t="shared" si="7"/>
        <v>0</v>
      </c>
      <c r="Y22" s="54">
        <f t="shared" si="7"/>
        <v>0</v>
      </c>
      <c r="Z22" s="54">
        <f t="shared" si="7"/>
        <v>0</v>
      </c>
      <c r="AA22" s="54">
        <f t="shared" si="7"/>
        <v>0</v>
      </c>
      <c r="AB22" s="54">
        <f t="shared" si="7"/>
        <v>0</v>
      </c>
      <c r="AC22" s="54"/>
      <c r="AD22" s="54"/>
      <c r="AE22" s="54"/>
      <c r="AF22" s="54"/>
      <c r="AG22" s="54"/>
      <c r="AH22" s="54"/>
      <c r="AI22" s="55"/>
      <c r="AJ22" s="54"/>
      <c r="AK22" s="54"/>
      <c r="AL22" s="54"/>
    </row>
    <row r="23" s="26" customFormat="1" ht="30" customHeight="1" spans="1:38 16384:16384">
      <c r="A23" s="68" t="s">
        <v>50</v>
      </c>
      <c r="B23" s="53" t="s">
        <v>54</v>
      </c>
      <c r="C23" s="53"/>
      <c r="D23" s="53"/>
      <c r="E23" s="53"/>
      <c r="F23" s="53"/>
      <c r="G23" s="53"/>
      <c r="H23" s="53"/>
      <c r="I23" s="53"/>
      <c r="J23" s="53"/>
      <c r="K23" s="69">
        <f>SUM(K24:K30)</f>
        <v>3394</v>
      </c>
      <c r="L23" s="69"/>
      <c r="M23" s="69">
        <f t="shared" ref="M23:AB23" si="8">SUM(M24:M30)</f>
        <v>7</v>
      </c>
      <c r="N23" s="69">
        <f t="shared" si="8"/>
        <v>3179</v>
      </c>
      <c r="O23" s="69">
        <f t="shared" si="8"/>
        <v>12948</v>
      </c>
      <c r="P23" s="69">
        <f t="shared" si="8"/>
        <v>6880</v>
      </c>
      <c r="Q23" s="69">
        <f t="shared" si="8"/>
        <v>6124.5</v>
      </c>
      <c r="R23" s="69">
        <f t="shared" si="8"/>
        <v>5130</v>
      </c>
      <c r="S23" s="69">
        <f t="shared" si="8"/>
        <v>0</v>
      </c>
      <c r="T23" s="69">
        <f t="shared" si="8"/>
        <v>0</v>
      </c>
      <c r="U23" s="69">
        <f t="shared" si="8"/>
        <v>917.5</v>
      </c>
      <c r="V23" s="69">
        <f t="shared" si="8"/>
        <v>77</v>
      </c>
      <c r="W23" s="69">
        <f t="shared" si="8"/>
        <v>0</v>
      </c>
      <c r="X23" s="69">
        <f t="shared" si="8"/>
        <v>0</v>
      </c>
      <c r="Y23" s="69">
        <f t="shared" si="8"/>
        <v>0</v>
      </c>
      <c r="Z23" s="69">
        <f t="shared" si="8"/>
        <v>0</v>
      </c>
      <c r="AA23" s="69">
        <f t="shared" si="8"/>
        <v>0</v>
      </c>
      <c r="AB23" s="69">
        <f t="shared" si="8"/>
        <v>0</v>
      </c>
      <c r="AC23" s="70"/>
      <c r="AD23" s="70"/>
      <c r="AE23" s="60"/>
      <c r="AF23" s="70"/>
      <c r="AG23" s="70"/>
      <c r="AH23" s="70"/>
      <c r="AI23" s="71"/>
      <c r="AJ23" s="70"/>
      <c r="AK23" s="70"/>
      <c r="AL23" s="70"/>
    </row>
    <row r="24" s="25" customFormat="1" ht="180" customHeight="1" spans="1:38 16384:16384">
      <c r="A24" s="59">
        <f>SUBTOTAL(103,$D$11:D24)</f>
        <v>7</v>
      </c>
      <c r="B24" s="60" t="s">
        <v>108</v>
      </c>
      <c r="C24" s="60">
        <v>2026</v>
      </c>
      <c r="D24" s="61" t="s">
        <v>109</v>
      </c>
      <c r="E24" s="61" t="s">
        <v>107</v>
      </c>
      <c r="F24" s="61" t="s">
        <v>54</v>
      </c>
      <c r="G24" s="62" t="s">
        <v>55</v>
      </c>
      <c r="H24" s="61" t="s">
        <v>110</v>
      </c>
      <c r="I24" s="62" t="s">
        <v>57</v>
      </c>
      <c r="J24" s="61" t="s">
        <v>111</v>
      </c>
      <c r="K24" s="60">
        <v>1926</v>
      </c>
      <c r="L24" s="60" t="s">
        <v>85</v>
      </c>
      <c r="M24" s="60">
        <v>1</v>
      </c>
      <c r="N24" s="60">
        <v>155</v>
      </c>
      <c r="O24" s="63">
        <v>1363</v>
      </c>
      <c r="P24" s="60">
        <v>1100</v>
      </c>
      <c r="Q24" s="60">
        <f t="shared" ref="Q24:Q30" si="9">R24+S24+T24+U24+V24+W24+X24+Y24</f>
        <v>1100</v>
      </c>
      <c r="R24" s="60">
        <v>1100</v>
      </c>
      <c r="S24" s="60"/>
      <c r="T24" s="60"/>
      <c r="U24" s="60"/>
      <c r="V24" s="60"/>
      <c r="W24" s="60"/>
      <c r="X24" s="60"/>
      <c r="Y24" s="60"/>
      <c r="Z24" s="60"/>
      <c r="AA24" s="60"/>
      <c r="AB24" s="60"/>
      <c r="AC24" s="60" t="s">
        <v>112</v>
      </c>
      <c r="AD24" s="60" t="s">
        <v>113</v>
      </c>
      <c r="AE24" s="60" t="s">
        <v>62</v>
      </c>
      <c r="AF24" s="60" t="s">
        <v>63</v>
      </c>
      <c r="AG24" s="60" t="s">
        <v>64</v>
      </c>
      <c r="AH24" s="64" t="s">
        <v>114</v>
      </c>
      <c r="AI24" s="65" t="s">
        <v>115</v>
      </c>
      <c r="AJ24" s="60" t="s">
        <v>67</v>
      </c>
      <c r="AK24" s="60" t="s">
        <v>68</v>
      </c>
      <c r="AL24" s="60"/>
      <c r="XFD24" s="66" t="s">
        <v>69</v>
      </c>
    </row>
    <row r="25" s="25" customFormat="1" ht="188" customHeight="1" spans="1:38 16384:16384">
      <c r="A25" s="59">
        <f>SUBTOTAL(103,$D$11:D25)</f>
        <v>8</v>
      </c>
      <c r="B25" s="60" t="s">
        <v>116</v>
      </c>
      <c r="C25" s="60">
        <v>2026</v>
      </c>
      <c r="D25" s="61" t="s">
        <v>117</v>
      </c>
      <c r="E25" s="61" t="s">
        <v>107</v>
      </c>
      <c r="F25" s="61" t="s">
        <v>54</v>
      </c>
      <c r="G25" s="62" t="s">
        <v>55</v>
      </c>
      <c r="H25" s="61" t="s">
        <v>118</v>
      </c>
      <c r="I25" s="62" t="s">
        <v>119</v>
      </c>
      <c r="J25" s="61" t="s">
        <v>120</v>
      </c>
      <c r="K25" s="60">
        <v>860</v>
      </c>
      <c r="L25" s="60" t="s">
        <v>85</v>
      </c>
      <c r="M25" s="60">
        <v>1</v>
      </c>
      <c r="N25" s="60">
        <v>821</v>
      </c>
      <c r="O25" s="63">
        <v>821</v>
      </c>
      <c r="P25" s="60">
        <v>380</v>
      </c>
      <c r="Q25" s="60">
        <f t="shared" si="9"/>
        <v>380</v>
      </c>
      <c r="R25" s="60">
        <v>380</v>
      </c>
      <c r="S25" s="60"/>
      <c r="T25" s="60"/>
      <c r="U25" s="60"/>
      <c r="V25" s="60"/>
      <c r="W25" s="60"/>
      <c r="X25" s="60"/>
      <c r="Y25" s="60"/>
      <c r="Z25" s="60"/>
      <c r="AA25" s="60"/>
      <c r="AB25" s="60"/>
      <c r="AC25" s="60" t="s">
        <v>112</v>
      </c>
      <c r="AD25" s="60" t="s">
        <v>113</v>
      </c>
      <c r="AE25" s="60" t="s">
        <v>62</v>
      </c>
      <c r="AF25" s="60" t="s">
        <v>63</v>
      </c>
      <c r="AG25" s="60" t="s">
        <v>64</v>
      </c>
      <c r="AH25" s="64" t="s">
        <v>121</v>
      </c>
      <c r="AI25" s="65" t="s">
        <v>122</v>
      </c>
      <c r="AJ25" s="60" t="s">
        <v>67</v>
      </c>
      <c r="AK25" s="60" t="s">
        <v>68</v>
      </c>
      <c r="AL25" s="60"/>
      <c r="XFD25" s="66" t="s">
        <v>69</v>
      </c>
    </row>
    <row r="26" s="25" customFormat="1" ht="121" customHeight="1" spans="1:38 16384:16384">
      <c r="A26" s="59">
        <f>SUBTOTAL(103,$D$11:D26)</f>
        <v>9</v>
      </c>
      <c r="B26" s="60" t="s">
        <v>123</v>
      </c>
      <c r="C26" s="60">
        <v>2026</v>
      </c>
      <c r="D26" s="61" t="s">
        <v>124</v>
      </c>
      <c r="E26" s="61" t="s">
        <v>107</v>
      </c>
      <c r="F26" s="61" t="s">
        <v>54</v>
      </c>
      <c r="G26" s="62" t="s">
        <v>55</v>
      </c>
      <c r="H26" s="61" t="s">
        <v>125</v>
      </c>
      <c r="I26" s="62" t="s">
        <v>119</v>
      </c>
      <c r="J26" s="61" t="s">
        <v>126</v>
      </c>
      <c r="K26" s="60">
        <v>20</v>
      </c>
      <c r="L26" s="60" t="s">
        <v>127</v>
      </c>
      <c r="M26" s="60">
        <v>1</v>
      </c>
      <c r="N26" s="60">
        <v>20</v>
      </c>
      <c r="O26" s="63">
        <v>100</v>
      </c>
      <c r="P26" s="60">
        <v>900</v>
      </c>
      <c r="Q26" s="60">
        <f t="shared" si="9"/>
        <v>900</v>
      </c>
      <c r="R26" s="60">
        <v>900</v>
      </c>
      <c r="S26" s="60"/>
      <c r="T26" s="60"/>
      <c r="U26" s="60"/>
      <c r="V26" s="60"/>
      <c r="W26" s="60"/>
      <c r="X26" s="60"/>
      <c r="Y26" s="60"/>
      <c r="Z26" s="60"/>
      <c r="AA26" s="60"/>
      <c r="AB26" s="60"/>
      <c r="AC26" s="60" t="s">
        <v>128</v>
      </c>
      <c r="AD26" s="60" t="s">
        <v>129</v>
      </c>
      <c r="AE26" s="60" t="s">
        <v>62</v>
      </c>
      <c r="AF26" s="60" t="s">
        <v>63</v>
      </c>
      <c r="AG26" s="60" t="s">
        <v>64</v>
      </c>
      <c r="AH26" s="64" t="s">
        <v>130</v>
      </c>
      <c r="AI26" s="61" t="s">
        <v>131</v>
      </c>
      <c r="AJ26" s="60" t="s">
        <v>67</v>
      </c>
      <c r="AK26" s="60" t="s">
        <v>68</v>
      </c>
      <c r="AL26" s="60"/>
      <c r="XFD26" s="66" t="s">
        <v>69</v>
      </c>
    </row>
    <row r="27" s="25" customFormat="1" ht="137" customHeight="1" spans="1:38 16384:16384">
      <c r="A27" s="59">
        <f>SUBTOTAL(103,$D$11:D27)</f>
        <v>10</v>
      </c>
      <c r="B27" s="60" t="s">
        <v>132</v>
      </c>
      <c r="C27" s="60">
        <v>2026</v>
      </c>
      <c r="D27" s="61" t="s">
        <v>133</v>
      </c>
      <c r="E27" s="61" t="s">
        <v>107</v>
      </c>
      <c r="F27" s="61" t="s">
        <v>54</v>
      </c>
      <c r="G27" s="62" t="s">
        <v>55</v>
      </c>
      <c r="H27" s="61" t="s">
        <v>134</v>
      </c>
      <c r="I27" s="62" t="s">
        <v>119</v>
      </c>
      <c r="J27" s="61" t="s">
        <v>135</v>
      </c>
      <c r="K27" s="60">
        <v>75</v>
      </c>
      <c r="L27" s="60" t="s">
        <v>127</v>
      </c>
      <c r="M27" s="60">
        <v>1</v>
      </c>
      <c r="N27" s="60">
        <v>1875</v>
      </c>
      <c r="O27" s="63">
        <v>9378</v>
      </c>
      <c r="P27" s="60">
        <v>3750</v>
      </c>
      <c r="Q27" s="60">
        <f t="shared" si="9"/>
        <v>3667.5</v>
      </c>
      <c r="R27" s="60">
        <v>2750</v>
      </c>
      <c r="S27" s="60"/>
      <c r="T27" s="60"/>
      <c r="U27" s="60">
        <v>917.5</v>
      </c>
      <c r="V27" s="60"/>
      <c r="W27" s="60"/>
      <c r="X27" s="60"/>
      <c r="Y27" s="60"/>
      <c r="Z27" s="60"/>
      <c r="AA27" s="60"/>
      <c r="AB27" s="60"/>
      <c r="AC27" s="60" t="s">
        <v>136</v>
      </c>
      <c r="AD27" s="60" t="s">
        <v>129</v>
      </c>
      <c r="AE27" s="60" t="s">
        <v>62</v>
      </c>
      <c r="AF27" s="60" t="s">
        <v>63</v>
      </c>
      <c r="AG27" s="60" t="s">
        <v>64</v>
      </c>
      <c r="AH27" s="64" t="s">
        <v>137</v>
      </c>
      <c r="AI27" s="61" t="s">
        <v>138</v>
      </c>
      <c r="AJ27" s="60" t="s">
        <v>67</v>
      </c>
      <c r="AK27" s="60" t="s">
        <v>68</v>
      </c>
      <c r="AL27" s="60"/>
      <c r="XFD27" s="66" t="s">
        <v>69</v>
      </c>
    </row>
    <row r="28" s="25" customFormat="1" ht="110" customHeight="1" spans="1:38 16384:16384">
      <c r="A28" s="59">
        <f>SUBTOTAL(103,$D$11:D28)</f>
        <v>11</v>
      </c>
      <c r="B28" s="60" t="s">
        <v>139</v>
      </c>
      <c r="C28" s="60">
        <v>2026</v>
      </c>
      <c r="D28" s="61" t="s">
        <v>140</v>
      </c>
      <c r="E28" s="61" t="s">
        <v>107</v>
      </c>
      <c r="F28" s="61" t="s">
        <v>54</v>
      </c>
      <c r="G28" s="62" t="s">
        <v>55</v>
      </c>
      <c r="H28" s="61" t="s">
        <v>141</v>
      </c>
      <c r="I28" s="62" t="s">
        <v>119</v>
      </c>
      <c r="J28" s="61" t="s">
        <v>142</v>
      </c>
      <c r="K28" s="60">
        <v>5</v>
      </c>
      <c r="L28" s="60" t="s">
        <v>127</v>
      </c>
      <c r="M28" s="60">
        <v>1</v>
      </c>
      <c r="N28" s="60">
        <v>3</v>
      </c>
      <c r="O28" s="63">
        <v>6</v>
      </c>
      <c r="P28" s="60">
        <v>100</v>
      </c>
      <c r="Q28" s="60">
        <f t="shared" si="9"/>
        <v>77</v>
      </c>
      <c r="R28" s="60"/>
      <c r="S28" s="60"/>
      <c r="T28" s="60"/>
      <c r="U28" s="60"/>
      <c r="V28" s="60">
        <v>77</v>
      </c>
      <c r="W28" s="60"/>
      <c r="X28" s="60"/>
      <c r="Y28" s="60"/>
      <c r="Z28" s="60"/>
      <c r="AA28" s="60"/>
      <c r="AB28" s="60"/>
      <c r="AC28" s="60" t="s">
        <v>60</v>
      </c>
      <c r="AD28" s="60" t="s">
        <v>61</v>
      </c>
      <c r="AE28" s="60" t="s">
        <v>62</v>
      </c>
      <c r="AF28" s="60" t="s">
        <v>63</v>
      </c>
      <c r="AG28" s="60" t="s">
        <v>64</v>
      </c>
      <c r="AH28" s="64" t="s">
        <v>143</v>
      </c>
      <c r="AI28" s="61" t="s">
        <v>144</v>
      </c>
      <c r="AJ28" s="60" t="s">
        <v>67</v>
      </c>
      <c r="AK28" s="60" t="s">
        <v>68</v>
      </c>
      <c r="AL28" s="60"/>
      <c r="XFD28" s="66" t="s">
        <v>69</v>
      </c>
    </row>
    <row r="29" s="25" customFormat="1" ht="120" customHeight="1" spans="1:38 16384:16384">
      <c r="A29" s="59">
        <f>SUBTOTAL(103,$D$11:D29)</f>
        <v>12</v>
      </c>
      <c r="B29" s="60" t="s">
        <v>145</v>
      </c>
      <c r="C29" s="60">
        <v>2026</v>
      </c>
      <c r="D29" s="61" t="s">
        <v>146</v>
      </c>
      <c r="E29" s="61" t="s">
        <v>107</v>
      </c>
      <c r="F29" s="61" t="s">
        <v>54</v>
      </c>
      <c r="G29" s="62" t="s">
        <v>55</v>
      </c>
      <c r="H29" s="61" t="s">
        <v>147</v>
      </c>
      <c r="I29" s="62" t="s">
        <v>119</v>
      </c>
      <c r="J29" s="61" t="s">
        <v>148</v>
      </c>
      <c r="K29" s="60">
        <v>8</v>
      </c>
      <c r="L29" s="60" t="s">
        <v>127</v>
      </c>
      <c r="M29" s="60">
        <v>1</v>
      </c>
      <c r="N29" s="60">
        <v>245</v>
      </c>
      <c r="O29" s="63">
        <v>800</v>
      </c>
      <c r="P29" s="60">
        <v>300</v>
      </c>
      <c r="Q29" s="60">
        <f t="shared" si="9"/>
        <v>0</v>
      </c>
      <c r="R29" s="60"/>
      <c r="S29" s="60"/>
      <c r="T29" s="60"/>
      <c r="U29" s="60"/>
      <c r="V29" s="60"/>
      <c r="W29" s="60"/>
      <c r="X29" s="60"/>
      <c r="Y29" s="60"/>
      <c r="Z29" s="60"/>
      <c r="AA29" s="60"/>
      <c r="AB29" s="60"/>
      <c r="AC29" s="60" t="s">
        <v>149</v>
      </c>
      <c r="AD29" s="72" t="s">
        <v>150</v>
      </c>
      <c r="AE29" s="60" t="s">
        <v>62</v>
      </c>
      <c r="AF29" s="60" t="s">
        <v>63</v>
      </c>
      <c r="AG29" s="60" t="s">
        <v>64</v>
      </c>
      <c r="AH29" s="64" t="s">
        <v>151</v>
      </c>
      <c r="AI29" s="65" t="s">
        <v>152</v>
      </c>
      <c r="AJ29" s="60" t="s">
        <v>67</v>
      </c>
      <c r="AK29" s="60" t="s">
        <v>68</v>
      </c>
      <c r="AL29" s="60"/>
      <c r="XFD29" s="25" t="e">
        <f>VLOOKUP(B:B,'[1]项目计划（资金安排）'!$B:$B,1,FALSE)</f>
        <v>#N/A</v>
      </c>
    </row>
    <row r="30" s="25" customFormat="1" ht="131" customHeight="1" spans="1:38 16384:16384">
      <c r="A30" s="59">
        <f>SUBTOTAL(103,$D$11:D30)</f>
        <v>13</v>
      </c>
      <c r="B30" s="60" t="s">
        <v>153</v>
      </c>
      <c r="C30" s="60">
        <v>2026</v>
      </c>
      <c r="D30" s="61" t="s">
        <v>154</v>
      </c>
      <c r="E30" s="61" t="s">
        <v>107</v>
      </c>
      <c r="F30" s="61" t="s">
        <v>54</v>
      </c>
      <c r="G30" s="62" t="s">
        <v>55</v>
      </c>
      <c r="H30" s="61" t="s">
        <v>155</v>
      </c>
      <c r="I30" s="62" t="s">
        <v>119</v>
      </c>
      <c r="J30" s="61" t="s">
        <v>156</v>
      </c>
      <c r="K30" s="60">
        <v>500</v>
      </c>
      <c r="L30" s="60" t="s">
        <v>85</v>
      </c>
      <c r="M30" s="60">
        <v>1</v>
      </c>
      <c r="N30" s="60">
        <v>60</v>
      </c>
      <c r="O30" s="63">
        <v>480</v>
      </c>
      <c r="P30" s="60">
        <v>350</v>
      </c>
      <c r="Q30" s="60">
        <f t="shared" si="9"/>
        <v>0</v>
      </c>
      <c r="R30" s="60"/>
      <c r="S30" s="60"/>
      <c r="T30" s="60"/>
      <c r="U30" s="60"/>
      <c r="V30" s="60"/>
      <c r="W30" s="60"/>
      <c r="X30" s="60"/>
      <c r="Y30" s="60"/>
      <c r="Z30" s="60"/>
      <c r="AA30" s="60"/>
      <c r="AB30" s="60"/>
      <c r="AC30" s="60" t="s">
        <v>149</v>
      </c>
      <c r="AD30" s="72" t="s">
        <v>150</v>
      </c>
      <c r="AE30" s="60" t="s">
        <v>62</v>
      </c>
      <c r="AF30" s="60" t="s">
        <v>63</v>
      </c>
      <c r="AG30" s="60" t="s">
        <v>64</v>
      </c>
      <c r="AH30" s="64" t="s">
        <v>157</v>
      </c>
      <c r="AI30" s="73" t="s">
        <v>158</v>
      </c>
      <c r="AJ30" s="60" t="s">
        <v>67</v>
      </c>
      <c r="AK30" s="60" t="s">
        <v>68</v>
      </c>
      <c r="AL30" s="60"/>
      <c r="XFD30" s="25" t="e">
        <f>VLOOKUP(B:B,'[1]项目计划（资金安排）'!$B:$B,1,FALSE)</f>
        <v>#N/A</v>
      </c>
    </row>
    <row r="31" s="26" customFormat="1" ht="30" customHeight="1" spans="1:38 16384:16384">
      <c r="A31" s="68" t="s">
        <v>50</v>
      </c>
      <c r="B31" s="56" t="s">
        <v>159</v>
      </c>
      <c r="C31" s="57"/>
      <c r="D31" s="57"/>
      <c r="E31" s="57"/>
      <c r="F31" s="57"/>
      <c r="G31" s="57"/>
      <c r="H31" s="57"/>
      <c r="I31" s="57"/>
      <c r="J31" s="58"/>
      <c r="K31" s="69">
        <f>SUM(K32:K37)</f>
        <v>2630</v>
      </c>
      <c r="L31" s="69"/>
      <c r="M31" s="69">
        <f t="shared" ref="M31:AB31" si="10">SUM(M32:M37)</f>
        <v>6</v>
      </c>
      <c r="N31" s="69">
        <f t="shared" si="10"/>
        <v>3608</v>
      </c>
      <c r="O31" s="69">
        <f t="shared" si="10"/>
        <v>13940</v>
      </c>
      <c r="P31" s="69">
        <f t="shared" si="10"/>
        <v>6035</v>
      </c>
      <c r="Q31" s="69">
        <f t="shared" si="10"/>
        <v>2355</v>
      </c>
      <c r="R31" s="69">
        <f t="shared" si="10"/>
        <v>1655</v>
      </c>
      <c r="S31" s="69">
        <f t="shared" si="10"/>
        <v>700</v>
      </c>
      <c r="T31" s="69">
        <f t="shared" si="10"/>
        <v>0</v>
      </c>
      <c r="U31" s="69">
        <f t="shared" si="10"/>
        <v>0</v>
      </c>
      <c r="V31" s="69">
        <f t="shared" si="10"/>
        <v>0</v>
      </c>
      <c r="W31" s="69">
        <f t="shared" si="10"/>
        <v>0</v>
      </c>
      <c r="X31" s="69">
        <f t="shared" si="10"/>
        <v>0</v>
      </c>
      <c r="Y31" s="69">
        <f t="shared" si="10"/>
        <v>0</v>
      </c>
      <c r="Z31" s="69">
        <f t="shared" si="10"/>
        <v>0</v>
      </c>
      <c r="AA31" s="69">
        <f t="shared" si="10"/>
        <v>0</v>
      </c>
      <c r="AB31" s="69">
        <f t="shared" si="10"/>
        <v>0</v>
      </c>
      <c r="AC31" s="70"/>
      <c r="AD31" s="70"/>
      <c r="AE31" s="70"/>
      <c r="AF31" s="70"/>
      <c r="AG31" s="70"/>
      <c r="AH31" s="70"/>
      <c r="AI31" s="71"/>
      <c r="AJ31" s="70"/>
      <c r="AK31" s="70"/>
      <c r="AL31" s="70"/>
    </row>
    <row r="32" s="26" customFormat="1" ht="133" customHeight="1" spans="1:38 16384:16384">
      <c r="A32" s="59">
        <f>SUBTOTAL(103,$D$11:D32)</f>
        <v>14</v>
      </c>
      <c r="B32" s="62" t="s">
        <v>160</v>
      </c>
      <c r="C32" s="62">
        <v>2026</v>
      </c>
      <c r="D32" s="62" t="s">
        <v>161</v>
      </c>
      <c r="E32" s="62" t="s">
        <v>107</v>
      </c>
      <c r="F32" s="62" t="s">
        <v>159</v>
      </c>
      <c r="G32" s="74" t="s">
        <v>162</v>
      </c>
      <c r="H32" s="62" t="s">
        <v>163</v>
      </c>
      <c r="I32" s="74" t="s">
        <v>119</v>
      </c>
      <c r="J32" s="62" t="s">
        <v>164</v>
      </c>
      <c r="K32" s="72">
        <v>2</v>
      </c>
      <c r="L32" s="72" t="s">
        <v>127</v>
      </c>
      <c r="M32" s="72">
        <v>1</v>
      </c>
      <c r="N32" s="72">
        <v>779</v>
      </c>
      <c r="O32" s="72">
        <v>2917</v>
      </c>
      <c r="P32" s="59">
        <v>980</v>
      </c>
      <c r="Q32" s="72">
        <f t="shared" ref="Q32:Q37" si="11">R32+S32+T32+U32+V32+W32+X32+Y32</f>
        <v>0</v>
      </c>
      <c r="R32" s="72"/>
      <c r="S32" s="72"/>
      <c r="T32" s="72"/>
      <c r="U32" s="72"/>
      <c r="V32" s="72"/>
      <c r="W32" s="72"/>
      <c r="X32" s="72"/>
      <c r="Y32" s="72"/>
      <c r="Z32" s="72"/>
      <c r="AA32" s="72"/>
      <c r="AB32" s="72"/>
      <c r="AC32" s="72" t="s">
        <v>112</v>
      </c>
      <c r="AD32" s="60" t="s">
        <v>113</v>
      </c>
      <c r="AE32" s="72" t="s">
        <v>62</v>
      </c>
      <c r="AF32" s="60" t="s">
        <v>63</v>
      </c>
      <c r="AG32" s="60" t="s">
        <v>64</v>
      </c>
      <c r="AH32" s="75" t="s">
        <v>165</v>
      </c>
      <c r="AI32" s="73" t="s">
        <v>166</v>
      </c>
      <c r="AJ32" s="76" t="s">
        <v>67</v>
      </c>
      <c r="AK32" s="76" t="s">
        <v>68</v>
      </c>
      <c r="AL32" s="75"/>
      <c r="XFD32" s="26" t="e">
        <f>VLOOKUP(B:B,'[1]项目计划（资金安排）'!$B:$B,1,FALSE)</f>
        <v>#N/A</v>
      </c>
    </row>
    <row r="33" s="26" customFormat="1" ht="120" customHeight="1" spans="1:38 16384:16384">
      <c r="A33" s="59">
        <f>SUBTOTAL(103,$D$11:D33)</f>
        <v>15</v>
      </c>
      <c r="B33" s="62" t="s">
        <v>167</v>
      </c>
      <c r="C33" s="62">
        <v>2026</v>
      </c>
      <c r="D33" s="62" t="s">
        <v>168</v>
      </c>
      <c r="E33" s="62" t="s">
        <v>107</v>
      </c>
      <c r="F33" s="62" t="s">
        <v>159</v>
      </c>
      <c r="G33" s="74" t="s">
        <v>55</v>
      </c>
      <c r="H33" s="62" t="s">
        <v>169</v>
      </c>
      <c r="I33" s="74" t="s">
        <v>119</v>
      </c>
      <c r="J33" s="62" t="s">
        <v>170</v>
      </c>
      <c r="K33" s="72">
        <v>4</v>
      </c>
      <c r="L33" s="72" t="s">
        <v>127</v>
      </c>
      <c r="M33" s="72">
        <v>1</v>
      </c>
      <c r="N33" s="72">
        <v>50</v>
      </c>
      <c r="O33" s="72">
        <v>312</v>
      </c>
      <c r="P33" s="59">
        <v>1400</v>
      </c>
      <c r="Q33" s="72">
        <f t="shared" si="11"/>
        <v>0</v>
      </c>
      <c r="R33" s="72"/>
      <c r="S33" s="72"/>
      <c r="T33" s="72"/>
      <c r="U33" s="72"/>
      <c r="V33" s="72"/>
      <c r="W33" s="72"/>
      <c r="X33" s="72"/>
      <c r="Y33" s="72"/>
      <c r="Z33" s="72"/>
      <c r="AA33" s="72"/>
      <c r="AB33" s="72"/>
      <c r="AC33" s="72" t="s">
        <v>128</v>
      </c>
      <c r="AD33" s="72" t="s">
        <v>129</v>
      </c>
      <c r="AE33" s="72" t="s">
        <v>62</v>
      </c>
      <c r="AF33" s="60" t="s">
        <v>63</v>
      </c>
      <c r="AG33" s="60" t="s">
        <v>64</v>
      </c>
      <c r="AH33" s="75" t="s">
        <v>171</v>
      </c>
      <c r="AI33" s="73" t="s">
        <v>172</v>
      </c>
      <c r="AJ33" s="76" t="s">
        <v>67</v>
      </c>
      <c r="AK33" s="76" t="s">
        <v>68</v>
      </c>
      <c r="AL33" s="75"/>
      <c r="XFD33" s="26" t="e">
        <f>VLOOKUP(B:B,'[1]项目计划（资金安排）'!$B:$B,1,FALSE)</f>
        <v>#N/A</v>
      </c>
    </row>
    <row r="34" s="26" customFormat="1" ht="212" customHeight="1" spans="1:38 16384:16384">
      <c r="A34" s="59">
        <f>SUBTOTAL(103,$D$11:D34)</f>
        <v>16</v>
      </c>
      <c r="B34" s="62" t="s">
        <v>173</v>
      </c>
      <c r="C34" s="62">
        <v>2026</v>
      </c>
      <c r="D34" s="62" t="s">
        <v>174</v>
      </c>
      <c r="E34" s="62" t="s">
        <v>107</v>
      </c>
      <c r="F34" s="62" t="s">
        <v>159</v>
      </c>
      <c r="G34" s="74" t="s">
        <v>55</v>
      </c>
      <c r="H34" s="62" t="s">
        <v>175</v>
      </c>
      <c r="I34" s="74" t="s">
        <v>119</v>
      </c>
      <c r="J34" s="62" t="s">
        <v>176</v>
      </c>
      <c r="K34" s="72">
        <v>6</v>
      </c>
      <c r="L34" s="72" t="s">
        <v>127</v>
      </c>
      <c r="M34" s="72">
        <v>1</v>
      </c>
      <c r="N34" s="72">
        <v>463</v>
      </c>
      <c r="O34" s="72">
        <v>2214</v>
      </c>
      <c r="P34" s="59">
        <v>110</v>
      </c>
      <c r="Q34" s="72">
        <f t="shared" si="11"/>
        <v>110</v>
      </c>
      <c r="R34" s="72">
        <v>110</v>
      </c>
      <c r="S34" s="72"/>
      <c r="T34" s="72"/>
      <c r="U34" s="72"/>
      <c r="V34" s="72"/>
      <c r="W34" s="72"/>
      <c r="X34" s="72"/>
      <c r="Y34" s="72"/>
      <c r="Z34" s="72"/>
      <c r="AA34" s="72"/>
      <c r="AB34" s="72"/>
      <c r="AC34" s="72" t="s">
        <v>149</v>
      </c>
      <c r="AD34" s="72" t="s">
        <v>150</v>
      </c>
      <c r="AE34" s="72" t="s">
        <v>62</v>
      </c>
      <c r="AF34" s="60" t="s">
        <v>63</v>
      </c>
      <c r="AG34" s="60" t="s">
        <v>64</v>
      </c>
      <c r="AH34" s="75" t="s">
        <v>177</v>
      </c>
      <c r="AI34" s="73" t="s">
        <v>178</v>
      </c>
      <c r="AJ34" s="76" t="s">
        <v>67</v>
      </c>
      <c r="AK34" s="76" t="s">
        <v>68</v>
      </c>
      <c r="AL34" s="75"/>
      <c r="XFD34" s="77" t="s">
        <v>69</v>
      </c>
    </row>
    <row r="35" s="26" customFormat="1" ht="170" customHeight="1" spans="1:38 16384:16384">
      <c r="A35" s="59">
        <f>SUBTOTAL(103,$D$11:D35)</f>
        <v>17</v>
      </c>
      <c r="B35" s="62" t="s">
        <v>179</v>
      </c>
      <c r="C35" s="62">
        <v>2026</v>
      </c>
      <c r="D35" s="62" t="s">
        <v>180</v>
      </c>
      <c r="E35" s="62" t="s">
        <v>107</v>
      </c>
      <c r="F35" s="62" t="s">
        <v>159</v>
      </c>
      <c r="G35" s="74" t="s">
        <v>55</v>
      </c>
      <c r="H35" s="62" t="s">
        <v>181</v>
      </c>
      <c r="I35" s="74" t="s">
        <v>119</v>
      </c>
      <c r="J35" s="62" t="s">
        <v>182</v>
      </c>
      <c r="K35" s="72">
        <v>8</v>
      </c>
      <c r="L35" s="72" t="s">
        <v>127</v>
      </c>
      <c r="M35" s="72">
        <v>1</v>
      </c>
      <c r="N35" s="72">
        <v>615</v>
      </c>
      <c r="O35" s="72">
        <v>2331</v>
      </c>
      <c r="P35" s="59">
        <v>145</v>
      </c>
      <c r="Q35" s="72">
        <f t="shared" si="11"/>
        <v>145</v>
      </c>
      <c r="R35" s="72">
        <v>145</v>
      </c>
      <c r="S35" s="72"/>
      <c r="T35" s="72"/>
      <c r="U35" s="72"/>
      <c r="V35" s="72"/>
      <c r="W35" s="72"/>
      <c r="X35" s="72"/>
      <c r="Y35" s="72"/>
      <c r="Z35" s="72"/>
      <c r="AA35" s="72"/>
      <c r="AB35" s="72"/>
      <c r="AC35" s="72" t="s">
        <v>149</v>
      </c>
      <c r="AD35" s="72" t="s">
        <v>150</v>
      </c>
      <c r="AE35" s="72" t="s">
        <v>62</v>
      </c>
      <c r="AF35" s="60" t="s">
        <v>63</v>
      </c>
      <c r="AG35" s="60" t="s">
        <v>64</v>
      </c>
      <c r="AH35" s="76" t="s">
        <v>183</v>
      </c>
      <c r="AI35" s="73" t="s">
        <v>184</v>
      </c>
      <c r="AJ35" s="76" t="s">
        <v>67</v>
      </c>
      <c r="AK35" s="76" t="s">
        <v>68</v>
      </c>
      <c r="AL35" s="75"/>
      <c r="XFD35" s="77" t="s">
        <v>69</v>
      </c>
    </row>
    <row r="36" s="26" customFormat="1" ht="142" customHeight="1" spans="1:38 16384:16384">
      <c r="A36" s="59">
        <f>SUBTOTAL(103,$D$11:D36)</f>
        <v>18</v>
      </c>
      <c r="B36" s="60" t="s">
        <v>185</v>
      </c>
      <c r="C36" s="78"/>
      <c r="D36" s="61" t="s">
        <v>186</v>
      </c>
      <c r="E36" s="60" t="s">
        <v>107</v>
      </c>
      <c r="F36" s="60" t="s">
        <v>187</v>
      </c>
      <c r="G36" s="74" t="s">
        <v>55</v>
      </c>
      <c r="H36" s="63" t="s">
        <v>188</v>
      </c>
      <c r="I36" s="74" t="s">
        <v>189</v>
      </c>
      <c r="J36" s="63" t="s">
        <v>190</v>
      </c>
      <c r="K36" s="72">
        <v>2600</v>
      </c>
      <c r="L36" s="72" t="s">
        <v>191</v>
      </c>
      <c r="M36" s="72">
        <v>1</v>
      </c>
      <c r="N36" s="72">
        <v>1601</v>
      </c>
      <c r="O36" s="72">
        <v>5382</v>
      </c>
      <c r="P36" s="59">
        <v>2600</v>
      </c>
      <c r="Q36" s="72">
        <f t="shared" si="11"/>
        <v>1300</v>
      </c>
      <c r="R36" s="72">
        <v>600</v>
      </c>
      <c r="S36" s="72">
        <v>700</v>
      </c>
      <c r="T36" s="72"/>
      <c r="U36" s="72"/>
      <c r="V36" s="72"/>
      <c r="W36" s="72"/>
      <c r="X36" s="72"/>
      <c r="Y36" s="72"/>
      <c r="Z36" s="72"/>
      <c r="AA36" s="72"/>
      <c r="AB36" s="72"/>
      <c r="AC36" s="72" t="s">
        <v>62</v>
      </c>
      <c r="AD36" s="60" t="s">
        <v>63</v>
      </c>
      <c r="AE36" s="72" t="s">
        <v>62</v>
      </c>
      <c r="AF36" s="60" t="s">
        <v>63</v>
      </c>
      <c r="AG36" s="60" t="s">
        <v>64</v>
      </c>
      <c r="AH36" s="67" t="s">
        <v>192</v>
      </c>
      <c r="AI36" s="74" t="s">
        <v>193</v>
      </c>
      <c r="AJ36" s="76" t="s">
        <v>96</v>
      </c>
      <c r="AK36" s="76" t="s">
        <v>68</v>
      </c>
      <c r="AL36" s="75"/>
      <c r="XFD36" s="77" t="s">
        <v>69</v>
      </c>
    </row>
    <row r="37" s="26" customFormat="1" ht="129" customHeight="1" spans="1:38 16384:16384">
      <c r="A37" s="59">
        <f>SUBTOTAL(103,$D$11:D37)</f>
        <v>19</v>
      </c>
      <c r="B37" s="62" t="s">
        <v>194</v>
      </c>
      <c r="C37" s="62">
        <v>2026</v>
      </c>
      <c r="D37" s="62" t="s">
        <v>195</v>
      </c>
      <c r="E37" s="62" t="s">
        <v>107</v>
      </c>
      <c r="F37" s="62" t="s">
        <v>159</v>
      </c>
      <c r="G37" s="74" t="s">
        <v>55</v>
      </c>
      <c r="H37" s="62" t="s">
        <v>134</v>
      </c>
      <c r="I37" s="74" t="s">
        <v>119</v>
      </c>
      <c r="J37" s="62" t="s">
        <v>196</v>
      </c>
      <c r="K37" s="72">
        <v>10</v>
      </c>
      <c r="L37" s="72" t="s">
        <v>127</v>
      </c>
      <c r="M37" s="72">
        <v>1</v>
      </c>
      <c r="N37" s="72">
        <v>100</v>
      </c>
      <c r="O37" s="72">
        <v>784</v>
      </c>
      <c r="P37" s="59">
        <v>800</v>
      </c>
      <c r="Q37" s="72">
        <f t="shared" si="11"/>
        <v>800</v>
      </c>
      <c r="R37" s="72">
        <v>800</v>
      </c>
      <c r="S37" s="72"/>
      <c r="T37" s="72"/>
      <c r="U37" s="72"/>
      <c r="V37" s="72"/>
      <c r="W37" s="72"/>
      <c r="X37" s="72"/>
      <c r="Y37" s="72"/>
      <c r="Z37" s="72"/>
      <c r="AA37" s="72"/>
      <c r="AB37" s="72"/>
      <c r="AC37" s="72" t="s">
        <v>136</v>
      </c>
      <c r="AD37" s="72" t="s">
        <v>197</v>
      </c>
      <c r="AE37" s="72" t="s">
        <v>62</v>
      </c>
      <c r="AF37" s="60" t="s">
        <v>63</v>
      </c>
      <c r="AG37" s="60" t="s">
        <v>64</v>
      </c>
      <c r="AH37" s="75" t="s">
        <v>198</v>
      </c>
      <c r="AI37" s="73" t="s">
        <v>199</v>
      </c>
      <c r="AJ37" s="76" t="s">
        <v>200</v>
      </c>
      <c r="AK37" s="76"/>
      <c r="AL37" s="75"/>
      <c r="XFD37" s="77" t="s">
        <v>69</v>
      </c>
    </row>
    <row r="38" s="26" customFormat="1" ht="30" customHeight="1" spans="1:38 16384:16384">
      <c r="A38" s="68" t="s">
        <v>50</v>
      </c>
      <c r="B38" s="56" t="s">
        <v>201</v>
      </c>
      <c r="C38" s="57"/>
      <c r="D38" s="57"/>
      <c r="E38" s="57"/>
      <c r="F38" s="57"/>
      <c r="G38" s="57"/>
      <c r="H38" s="57"/>
      <c r="I38" s="57"/>
      <c r="J38" s="58"/>
      <c r="K38" s="69"/>
      <c r="L38" s="69"/>
      <c r="M38" s="69"/>
      <c r="N38" s="69"/>
      <c r="O38" s="69"/>
      <c r="P38" s="69"/>
      <c r="Q38" s="69"/>
      <c r="R38" s="69"/>
      <c r="S38" s="69"/>
      <c r="T38" s="69"/>
      <c r="U38" s="69"/>
      <c r="V38" s="69"/>
      <c r="W38" s="69"/>
      <c r="X38" s="69"/>
      <c r="Y38" s="69"/>
      <c r="Z38" s="69"/>
      <c r="AA38" s="69"/>
      <c r="AB38" s="69"/>
      <c r="AC38" s="70"/>
      <c r="AD38" s="70"/>
      <c r="AE38" s="70"/>
      <c r="AF38" s="70"/>
      <c r="AG38" s="70"/>
      <c r="AH38" s="70"/>
      <c r="AI38" s="71"/>
      <c r="AJ38" s="70"/>
      <c r="AK38" s="70"/>
      <c r="AL38" s="70"/>
    </row>
    <row r="39" s="26" customFormat="1" ht="30" customHeight="1" spans="1:38 16384:16384">
      <c r="A39" s="68" t="s">
        <v>50</v>
      </c>
      <c r="B39" s="56" t="s">
        <v>202</v>
      </c>
      <c r="C39" s="57"/>
      <c r="D39" s="57"/>
      <c r="E39" s="57"/>
      <c r="F39" s="57"/>
      <c r="G39" s="57"/>
      <c r="H39" s="57"/>
      <c r="I39" s="57"/>
      <c r="J39" s="58"/>
      <c r="K39" s="69">
        <f>SUM(K40:K41)</f>
        <v>37000</v>
      </c>
      <c r="L39" s="69"/>
      <c r="M39" s="69">
        <f t="shared" ref="M39:AB39" si="12">SUM(M40:M41)</f>
        <v>2</v>
      </c>
      <c r="N39" s="69">
        <f t="shared" si="12"/>
        <v>2337</v>
      </c>
      <c r="O39" s="69">
        <f t="shared" si="12"/>
        <v>8764</v>
      </c>
      <c r="P39" s="69">
        <f t="shared" si="12"/>
        <v>2227.232</v>
      </c>
      <c r="Q39" s="69">
        <f t="shared" si="12"/>
        <v>2076.02</v>
      </c>
      <c r="R39" s="69">
        <f t="shared" si="12"/>
        <v>2076.02</v>
      </c>
      <c r="S39" s="69">
        <f t="shared" si="12"/>
        <v>0</v>
      </c>
      <c r="T39" s="69">
        <f t="shared" si="12"/>
        <v>0</v>
      </c>
      <c r="U39" s="69">
        <f t="shared" si="12"/>
        <v>0</v>
      </c>
      <c r="V39" s="69">
        <f t="shared" si="12"/>
        <v>0</v>
      </c>
      <c r="W39" s="69">
        <f t="shared" si="12"/>
        <v>0</v>
      </c>
      <c r="X39" s="69">
        <f t="shared" si="12"/>
        <v>0</v>
      </c>
      <c r="Y39" s="69">
        <f t="shared" si="12"/>
        <v>0</v>
      </c>
      <c r="Z39" s="69">
        <f t="shared" si="12"/>
        <v>0</v>
      </c>
      <c r="AA39" s="69">
        <f t="shared" si="12"/>
        <v>0</v>
      </c>
      <c r="AB39" s="69">
        <f t="shared" si="12"/>
        <v>0</v>
      </c>
      <c r="AC39" s="70"/>
      <c r="AD39" s="70"/>
      <c r="AE39" s="70"/>
      <c r="AF39" s="70"/>
      <c r="AG39" s="70"/>
      <c r="AH39" s="70"/>
      <c r="AI39" s="71"/>
      <c r="AJ39" s="70"/>
      <c r="AK39" s="70"/>
      <c r="AL39" s="70"/>
    </row>
    <row r="40" s="27" customFormat="1" ht="128" customHeight="1" spans="1:38 16384:16384">
      <c r="A40" s="59">
        <f>SUBTOTAL(103,$D$11:D40)</f>
        <v>20</v>
      </c>
      <c r="B40" s="62" t="s">
        <v>203</v>
      </c>
      <c r="C40" s="62">
        <v>2026</v>
      </c>
      <c r="D40" s="62" t="s">
        <v>204</v>
      </c>
      <c r="E40" s="62" t="s">
        <v>107</v>
      </c>
      <c r="F40" s="62" t="s">
        <v>202</v>
      </c>
      <c r="G40" s="61" t="s">
        <v>55</v>
      </c>
      <c r="H40" s="62" t="s">
        <v>205</v>
      </c>
      <c r="I40" s="62" t="s">
        <v>119</v>
      </c>
      <c r="J40" s="62" t="s">
        <v>206</v>
      </c>
      <c r="K40" s="60">
        <v>1000</v>
      </c>
      <c r="L40" s="60" t="s">
        <v>85</v>
      </c>
      <c r="M40" s="60">
        <v>1</v>
      </c>
      <c r="N40" s="60">
        <v>341</v>
      </c>
      <c r="O40" s="60">
        <v>1180</v>
      </c>
      <c r="P40" s="59">
        <v>800</v>
      </c>
      <c r="Q40" s="60">
        <f>R40+S40+T40+U40+V40+W40+X40+Y40</f>
        <v>800</v>
      </c>
      <c r="R40" s="60">
        <v>800</v>
      </c>
      <c r="S40" s="60"/>
      <c r="T40" s="60"/>
      <c r="U40" s="60"/>
      <c r="V40" s="60"/>
      <c r="W40" s="60"/>
      <c r="X40" s="60"/>
      <c r="Y40" s="60"/>
      <c r="Z40" s="60"/>
      <c r="AA40" s="60"/>
      <c r="AB40" s="60"/>
      <c r="AC40" s="60" t="s">
        <v>128</v>
      </c>
      <c r="AD40" s="60" t="s">
        <v>129</v>
      </c>
      <c r="AE40" s="60" t="s">
        <v>207</v>
      </c>
      <c r="AF40" s="60" t="s">
        <v>208</v>
      </c>
      <c r="AG40" s="60" t="s">
        <v>64</v>
      </c>
      <c r="AH40" s="79" t="s">
        <v>209</v>
      </c>
      <c r="AI40" s="65" t="s">
        <v>210</v>
      </c>
      <c r="AJ40" s="80" t="s">
        <v>67</v>
      </c>
      <c r="AK40" s="80" t="s">
        <v>68</v>
      </c>
      <c r="AL40" s="79"/>
      <c r="XFD40" s="81" t="s">
        <v>69</v>
      </c>
    </row>
    <row r="41" s="27" customFormat="1" ht="161" customHeight="1" spans="1:38 16384:16384">
      <c r="A41" s="59">
        <f>SUBTOTAL(103,$D$11:D41)</f>
        <v>21</v>
      </c>
      <c r="B41" s="62" t="s">
        <v>211</v>
      </c>
      <c r="C41" s="62">
        <v>2026</v>
      </c>
      <c r="D41" s="62" t="s">
        <v>212</v>
      </c>
      <c r="E41" s="62" t="s">
        <v>107</v>
      </c>
      <c r="F41" s="62" t="s">
        <v>202</v>
      </c>
      <c r="G41" s="61" t="s">
        <v>55</v>
      </c>
      <c r="H41" s="60" t="s">
        <v>213</v>
      </c>
      <c r="I41" s="62" t="s">
        <v>119</v>
      </c>
      <c r="J41" s="62" t="s">
        <v>214</v>
      </c>
      <c r="K41" s="60">
        <v>36000</v>
      </c>
      <c r="L41" s="60" t="s">
        <v>85</v>
      </c>
      <c r="M41" s="60">
        <v>1</v>
      </c>
      <c r="N41" s="60">
        <v>1996</v>
      </c>
      <c r="O41" s="60">
        <v>7584</v>
      </c>
      <c r="P41" s="59">
        <v>1427.232</v>
      </c>
      <c r="Q41" s="60">
        <f>R41+S41+T41+U41+V41+W41+X41+Y41</f>
        <v>1276.02</v>
      </c>
      <c r="R41" s="60">
        <v>1276.02</v>
      </c>
      <c r="S41" s="60"/>
      <c r="T41" s="60"/>
      <c r="U41" s="60"/>
      <c r="V41" s="60"/>
      <c r="W41" s="60"/>
      <c r="X41" s="60"/>
      <c r="Y41" s="60"/>
      <c r="Z41" s="60"/>
      <c r="AA41" s="60"/>
      <c r="AB41" s="60"/>
      <c r="AC41" s="60" t="s">
        <v>215</v>
      </c>
      <c r="AD41" s="60" t="s">
        <v>216</v>
      </c>
      <c r="AE41" s="60" t="s">
        <v>207</v>
      </c>
      <c r="AF41" s="60" t="s">
        <v>208</v>
      </c>
      <c r="AG41" s="60" t="s">
        <v>64</v>
      </c>
      <c r="AH41" s="80" t="s">
        <v>217</v>
      </c>
      <c r="AI41" s="65" t="s">
        <v>218</v>
      </c>
      <c r="AJ41" s="80" t="s">
        <v>67</v>
      </c>
      <c r="AK41" s="80" t="s">
        <v>68</v>
      </c>
      <c r="AL41" s="79"/>
      <c r="XFD41" s="81" t="s">
        <v>69</v>
      </c>
    </row>
    <row r="42" s="27" customFormat="1" ht="30" customHeight="1" spans="1:38 16384:16384">
      <c r="A42" s="68" t="s">
        <v>50</v>
      </c>
      <c r="B42" s="56" t="s">
        <v>219</v>
      </c>
      <c r="C42" s="57"/>
      <c r="D42" s="57"/>
      <c r="E42" s="57"/>
      <c r="F42" s="57"/>
      <c r="G42" s="57"/>
      <c r="H42" s="57"/>
      <c r="I42" s="57"/>
      <c r="J42" s="58"/>
      <c r="K42" s="82"/>
      <c r="L42" s="82"/>
      <c r="M42" s="82"/>
      <c r="N42" s="82"/>
      <c r="O42" s="82"/>
      <c r="P42" s="82"/>
      <c r="Q42" s="82"/>
      <c r="R42" s="82"/>
      <c r="S42" s="82"/>
      <c r="T42" s="82"/>
      <c r="U42" s="82"/>
      <c r="V42" s="82"/>
      <c r="W42" s="82"/>
      <c r="X42" s="82"/>
      <c r="Y42" s="82"/>
      <c r="Z42" s="82"/>
      <c r="AA42" s="82"/>
      <c r="AB42" s="82"/>
      <c r="AC42" s="83"/>
      <c r="AD42" s="83"/>
      <c r="AE42" s="83"/>
      <c r="AF42" s="83"/>
      <c r="AG42" s="83"/>
      <c r="AH42" s="83"/>
      <c r="AI42" s="84"/>
      <c r="AJ42" s="83"/>
      <c r="AK42" s="83"/>
      <c r="AL42" s="83"/>
    </row>
    <row r="43" s="27" customFormat="1" ht="30" customHeight="1" spans="1:38 16384:16384">
      <c r="A43" s="68" t="s">
        <v>50</v>
      </c>
      <c r="B43" s="56" t="s">
        <v>220</v>
      </c>
      <c r="C43" s="57"/>
      <c r="D43" s="57"/>
      <c r="E43" s="57"/>
      <c r="F43" s="57"/>
      <c r="G43" s="57"/>
      <c r="H43" s="57"/>
      <c r="I43" s="57"/>
      <c r="J43" s="58"/>
      <c r="K43" s="82"/>
      <c r="L43" s="82"/>
      <c r="M43" s="82"/>
      <c r="N43" s="82"/>
      <c r="O43" s="82"/>
      <c r="P43" s="82"/>
      <c r="Q43" s="82"/>
      <c r="R43" s="82"/>
      <c r="S43" s="82"/>
      <c r="T43" s="82"/>
      <c r="U43" s="82"/>
      <c r="V43" s="82"/>
      <c r="W43" s="82"/>
      <c r="X43" s="82"/>
      <c r="Y43" s="82"/>
      <c r="Z43" s="82"/>
      <c r="AA43" s="82"/>
      <c r="AB43" s="82"/>
      <c r="AC43" s="83"/>
      <c r="AD43" s="83"/>
      <c r="AE43" s="83"/>
      <c r="AF43" s="83"/>
      <c r="AG43" s="83"/>
      <c r="AH43" s="83"/>
      <c r="AI43" s="84"/>
      <c r="AJ43" s="83"/>
      <c r="AK43" s="83"/>
      <c r="AL43" s="83"/>
    </row>
    <row r="44" s="27" customFormat="1" ht="30" customHeight="1" spans="1:38 16384:16384">
      <c r="A44" s="68" t="s">
        <v>48</v>
      </c>
      <c r="B44" s="56" t="s">
        <v>221</v>
      </c>
      <c r="C44" s="57"/>
      <c r="D44" s="57"/>
      <c r="E44" s="57"/>
      <c r="F44" s="57"/>
      <c r="G44" s="57"/>
      <c r="H44" s="57"/>
      <c r="I44" s="57"/>
      <c r="J44" s="58"/>
      <c r="K44" s="82">
        <f>K45+K46+K51+K52</f>
        <v>5</v>
      </c>
      <c r="L44" s="82"/>
      <c r="M44" s="82">
        <f t="shared" ref="M44:AB44" si="13">M45+M46+M51+M52</f>
        <v>4</v>
      </c>
      <c r="N44" s="82">
        <f t="shared" si="13"/>
        <v>1028</v>
      </c>
      <c r="O44" s="82">
        <f t="shared" si="13"/>
        <v>1704</v>
      </c>
      <c r="P44" s="82">
        <f t="shared" si="13"/>
        <v>1475</v>
      </c>
      <c r="Q44" s="82">
        <f t="shared" si="13"/>
        <v>595</v>
      </c>
      <c r="R44" s="82">
        <f t="shared" si="13"/>
        <v>595</v>
      </c>
      <c r="S44" s="82">
        <f t="shared" si="13"/>
        <v>0</v>
      </c>
      <c r="T44" s="82">
        <f t="shared" si="13"/>
        <v>0</v>
      </c>
      <c r="U44" s="82">
        <f t="shared" si="13"/>
        <v>0</v>
      </c>
      <c r="V44" s="82">
        <f t="shared" si="13"/>
        <v>0</v>
      </c>
      <c r="W44" s="82">
        <f t="shared" si="13"/>
        <v>0</v>
      </c>
      <c r="X44" s="82">
        <f t="shared" si="13"/>
        <v>0</v>
      </c>
      <c r="Y44" s="82">
        <f t="shared" si="13"/>
        <v>0</v>
      </c>
      <c r="Z44" s="82">
        <f t="shared" si="13"/>
        <v>0</v>
      </c>
      <c r="AA44" s="82">
        <f t="shared" si="13"/>
        <v>0</v>
      </c>
      <c r="AB44" s="82">
        <f t="shared" si="13"/>
        <v>0</v>
      </c>
      <c r="AC44" s="83"/>
      <c r="AD44" s="83"/>
      <c r="AE44" s="83"/>
      <c r="AF44" s="83"/>
      <c r="AG44" s="83"/>
      <c r="AH44" s="83"/>
      <c r="AI44" s="84"/>
      <c r="AJ44" s="83"/>
      <c r="AK44" s="83"/>
      <c r="AL44" s="83"/>
    </row>
    <row r="45" s="27" customFormat="1" ht="30" customHeight="1" spans="1:38 16384:16384">
      <c r="A45" s="68" t="s">
        <v>50</v>
      </c>
      <c r="B45" s="53" t="s">
        <v>222</v>
      </c>
      <c r="C45" s="53"/>
      <c r="D45" s="53"/>
      <c r="E45" s="53"/>
      <c r="F45" s="53"/>
      <c r="G45" s="53"/>
      <c r="H45" s="53"/>
      <c r="I45" s="53"/>
      <c r="J45" s="53"/>
      <c r="K45" s="82"/>
      <c r="L45" s="82"/>
      <c r="M45" s="82"/>
      <c r="N45" s="82"/>
      <c r="O45" s="82"/>
      <c r="P45" s="82"/>
      <c r="Q45" s="82"/>
      <c r="R45" s="82"/>
      <c r="S45" s="82"/>
      <c r="T45" s="82"/>
      <c r="U45" s="82"/>
      <c r="V45" s="82"/>
      <c r="W45" s="82"/>
      <c r="X45" s="82"/>
      <c r="Y45" s="82"/>
      <c r="Z45" s="82"/>
      <c r="AA45" s="82"/>
      <c r="AB45" s="82"/>
      <c r="AC45" s="83"/>
      <c r="AD45" s="83"/>
      <c r="AE45" s="83"/>
      <c r="AF45" s="83"/>
      <c r="AG45" s="83"/>
      <c r="AH45" s="83"/>
      <c r="AI45" s="84"/>
      <c r="AJ45" s="83"/>
      <c r="AK45" s="83"/>
      <c r="AL45" s="83"/>
    </row>
    <row r="46" s="27" customFormat="1" ht="30" customHeight="1" spans="1:38 16384:16384">
      <c r="A46" s="68" t="s">
        <v>50</v>
      </c>
      <c r="B46" s="53" t="s">
        <v>223</v>
      </c>
      <c r="C46" s="53"/>
      <c r="D46" s="53"/>
      <c r="E46" s="53"/>
      <c r="F46" s="53"/>
      <c r="G46" s="53"/>
      <c r="H46" s="53"/>
      <c r="I46" s="53"/>
      <c r="J46" s="53"/>
      <c r="K46" s="82">
        <f>SUM(K47:K50)</f>
        <v>5</v>
      </c>
      <c r="L46" s="82"/>
      <c r="M46" s="82">
        <f t="shared" ref="M46:AB46" si="14">SUM(M47:M50)</f>
        <v>4</v>
      </c>
      <c r="N46" s="82">
        <f t="shared" si="14"/>
        <v>1028</v>
      </c>
      <c r="O46" s="82">
        <f t="shared" si="14"/>
        <v>1704</v>
      </c>
      <c r="P46" s="82">
        <f t="shared" si="14"/>
        <v>1475</v>
      </c>
      <c r="Q46" s="82">
        <f t="shared" si="14"/>
        <v>595</v>
      </c>
      <c r="R46" s="82">
        <f t="shared" si="14"/>
        <v>595</v>
      </c>
      <c r="S46" s="82">
        <f t="shared" si="14"/>
        <v>0</v>
      </c>
      <c r="T46" s="82">
        <f t="shared" si="14"/>
        <v>0</v>
      </c>
      <c r="U46" s="82">
        <f t="shared" si="14"/>
        <v>0</v>
      </c>
      <c r="V46" s="82">
        <f t="shared" si="14"/>
        <v>0</v>
      </c>
      <c r="W46" s="82">
        <f t="shared" si="14"/>
        <v>0</v>
      </c>
      <c r="X46" s="82">
        <f t="shared" si="14"/>
        <v>0</v>
      </c>
      <c r="Y46" s="82">
        <f t="shared" si="14"/>
        <v>0</v>
      </c>
      <c r="Z46" s="82">
        <f t="shared" si="14"/>
        <v>0</v>
      </c>
      <c r="AA46" s="82">
        <f t="shared" si="14"/>
        <v>0</v>
      </c>
      <c r="AB46" s="82">
        <f t="shared" si="14"/>
        <v>0</v>
      </c>
      <c r="AC46" s="83"/>
      <c r="AD46" s="83"/>
      <c r="AE46" s="83"/>
      <c r="AF46" s="83"/>
      <c r="AG46" s="83"/>
      <c r="AH46" s="83"/>
      <c r="AI46" s="84"/>
      <c r="AJ46" s="83"/>
      <c r="AK46" s="83"/>
      <c r="AL46" s="83"/>
    </row>
    <row r="47" s="25" customFormat="1" ht="221" customHeight="1" spans="1:38 16384:16384">
      <c r="A47" s="59">
        <f>SUBTOTAL(103,$D$11:D47)</f>
        <v>22</v>
      </c>
      <c r="B47" s="60" t="s">
        <v>224</v>
      </c>
      <c r="C47" s="60">
        <v>2026</v>
      </c>
      <c r="D47" s="61" t="s">
        <v>225</v>
      </c>
      <c r="E47" s="61" t="s">
        <v>107</v>
      </c>
      <c r="F47" s="61" t="s">
        <v>222</v>
      </c>
      <c r="G47" s="62" t="s">
        <v>55</v>
      </c>
      <c r="H47" s="61" t="s">
        <v>226</v>
      </c>
      <c r="I47" s="62" t="s">
        <v>119</v>
      </c>
      <c r="J47" s="61" t="s">
        <v>227</v>
      </c>
      <c r="K47" s="60">
        <v>1</v>
      </c>
      <c r="L47" s="60" t="s">
        <v>228</v>
      </c>
      <c r="M47" s="60">
        <v>1</v>
      </c>
      <c r="N47" s="60">
        <v>270</v>
      </c>
      <c r="O47" s="63">
        <v>1020</v>
      </c>
      <c r="P47" s="60">
        <v>500</v>
      </c>
      <c r="Q47" s="60">
        <f>R47+S47+T47+U47+V47+W47+X47+Y47</f>
        <v>0</v>
      </c>
      <c r="R47" s="60"/>
      <c r="S47" s="60"/>
      <c r="T47" s="60"/>
      <c r="U47" s="60"/>
      <c r="V47" s="60"/>
      <c r="W47" s="60"/>
      <c r="X47" s="60"/>
      <c r="Y47" s="60"/>
      <c r="Z47" s="60"/>
      <c r="AA47" s="60"/>
      <c r="AB47" s="60"/>
      <c r="AC47" s="63" t="s">
        <v>229</v>
      </c>
      <c r="AD47" s="63" t="s">
        <v>230</v>
      </c>
      <c r="AE47" s="63" t="s">
        <v>62</v>
      </c>
      <c r="AF47" s="63" t="s">
        <v>63</v>
      </c>
      <c r="AG47" s="63" t="s">
        <v>64</v>
      </c>
      <c r="AH47" s="64" t="s">
        <v>231</v>
      </c>
      <c r="AI47" s="65" t="s">
        <v>232</v>
      </c>
      <c r="AJ47" s="60" t="s">
        <v>67</v>
      </c>
      <c r="AK47" s="60" t="s">
        <v>68</v>
      </c>
      <c r="AL47" s="60"/>
      <c r="XFD47" s="66" t="s">
        <v>69</v>
      </c>
    </row>
    <row r="48" s="25" customFormat="1" ht="145" customHeight="1" spans="1:38 16384:16384">
      <c r="A48" s="59">
        <f>SUBTOTAL(103,$D$11:D48)</f>
        <v>23</v>
      </c>
      <c r="B48" s="60" t="s">
        <v>233</v>
      </c>
      <c r="C48" s="60">
        <v>2026</v>
      </c>
      <c r="D48" s="61" t="s">
        <v>234</v>
      </c>
      <c r="E48" s="61" t="s">
        <v>107</v>
      </c>
      <c r="F48" s="61" t="s">
        <v>223</v>
      </c>
      <c r="G48" s="62" t="s">
        <v>55</v>
      </c>
      <c r="H48" s="61" t="s">
        <v>147</v>
      </c>
      <c r="I48" s="62" t="s">
        <v>119</v>
      </c>
      <c r="J48" s="61" t="s">
        <v>235</v>
      </c>
      <c r="K48" s="60">
        <v>1</v>
      </c>
      <c r="L48" s="60" t="s">
        <v>127</v>
      </c>
      <c r="M48" s="60">
        <v>1</v>
      </c>
      <c r="N48" s="60">
        <v>38</v>
      </c>
      <c r="O48" s="63">
        <v>145</v>
      </c>
      <c r="P48" s="60">
        <v>395</v>
      </c>
      <c r="Q48" s="60">
        <f>R48+S48+T48+U48+V48+W48+X48+Y48</f>
        <v>395</v>
      </c>
      <c r="R48" s="60">
        <v>395</v>
      </c>
      <c r="S48" s="60"/>
      <c r="T48" s="60"/>
      <c r="U48" s="60"/>
      <c r="V48" s="60"/>
      <c r="W48" s="60"/>
      <c r="X48" s="60"/>
      <c r="Y48" s="60"/>
      <c r="Z48" s="60"/>
      <c r="AA48" s="60"/>
      <c r="AB48" s="60"/>
      <c r="AC48" s="60" t="s">
        <v>149</v>
      </c>
      <c r="AD48" s="72" t="s">
        <v>150</v>
      </c>
      <c r="AE48" s="60" t="s">
        <v>236</v>
      </c>
      <c r="AF48" s="60" t="s">
        <v>237</v>
      </c>
      <c r="AG48" s="60" t="s">
        <v>93</v>
      </c>
      <c r="AH48" s="64" t="s">
        <v>151</v>
      </c>
      <c r="AI48" s="61" t="s">
        <v>238</v>
      </c>
      <c r="AJ48" s="60" t="s">
        <v>200</v>
      </c>
      <c r="AK48" s="60" t="s">
        <v>68</v>
      </c>
      <c r="AL48" s="60"/>
      <c r="XFD48" s="66" t="s">
        <v>69</v>
      </c>
    </row>
    <row r="49" s="25" customFormat="1" ht="140" customHeight="1" spans="1:38 16384:16384">
      <c r="A49" s="59">
        <f>SUBTOTAL(103,$D$11:D49)</f>
        <v>24</v>
      </c>
      <c r="B49" s="60" t="s">
        <v>239</v>
      </c>
      <c r="C49" s="60">
        <v>2026</v>
      </c>
      <c r="D49" s="61" t="s">
        <v>240</v>
      </c>
      <c r="E49" s="61" t="s">
        <v>107</v>
      </c>
      <c r="F49" s="61" t="s">
        <v>223</v>
      </c>
      <c r="G49" s="62" t="s">
        <v>55</v>
      </c>
      <c r="H49" s="61" t="s">
        <v>241</v>
      </c>
      <c r="I49" s="62" t="s">
        <v>119</v>
      </c>
      <c r="J49" s="61" t="s">
        <v>242</v>
      </c>
      <c r="K49" s="60">
        <v>2</v>
      </c>
      <c r="L49" s="60" t="s">
        <v>127</v>
      </c>
      <c r="M49" s="60">
        <v>1</v>
      </c>
      <c r="N49" s="60">
        <v>600</v>
      </c>
      <c r="O49" s="63">
        <v>4</v>
      </c>
      <c r="P49" s="60">
        <v>380</v>
      </c>
      <c r="Q49" s="60">
        <f>R49+S49+T49+U49+V49+W49+X49+Y49</f>
        <v>0</v>
      </c>
      <c r="R49" s="60"/>
      <c r="S49" s="60"/>
      <c r="T49" s="60"/>
      <c r="U49" s="60"/>
      <c r="V49" s="60"/>
      <c r="W49" s="60"/>
      <c r="X49" s="60"/>
      <c r="Y49" s="60"/>
      <c r="Z49" s="60"/>
      <c r="AA49" s="60"/>
      <c r="AB49" s="60"/>
      <c r="AC49" s="63" t="s">
        <v>243</v>
      </c>
      <c r="AD49" s="63" t="s">
        <v>244</v>
      </c>
      <c r="AE49" s="60" t="s">
        <v>236</v>
      </c>
      <c r="AF49" s="60" t="s">
        <v>237</v>
      </c>
      <c r="AG49" s="60" t="s">
        <v>93</v>
      </c>
      <c r="AH49" s="64" t="s">
        <v>245</v>
      </c>
      <c r="AI49" s="65" t="s">
        <v>246</v>
      </c>
      <c r="AJ49" s="60" t="s">
        <v>67</v>
      </c>
      <c r="AK49" s="60" t="s">
        <v>68</v>
      </c>
      <c r="AL49" s="60"/>
      <c r="XFD49" s="25" t="e">
        <f>VLOOKUP(B:B,'[1]项目计划（资金安排）'!$B:$B,1,FALSE)</f>
        <v>#N/A</v>
      </c>
    </row>
    <row r="50" s="25" customFormat="1" ht="140" customHeight="1" spans="1:38 16384:16384">
      <c r="A50" s="59">
        <f>SUBTOTAL(103,$D$11:D50)</f>
        <v>25</v>
      </c>
      <c r="B50" s="60" t="s">
        <v>247</v>
      </c>
      <c r="C50" s="60">
        <v>2026</v>
      </c>
      <c r="D50" s="61" t="s">
        <v>248</v>
      </c>
      <c r="E50" s="61" t="s">
        <v>107</v>
      </c>
      <c r="F50" s="61" t="s">
        <v>223</v>
      </c>
      <c r="G50" s="62" t="s">
        <v>55</v>
      </c>
      <c r="H50" s="61" t="s">
        <v>249</v>
      </c>
      <c r="I50" s="62" t="s">
        <v>119</v>
      </c>
      <c r="J50" s="65" t="s">
        <v>250</v>
      </c>
      <c r="K50" s="60">
        <v>1</v>
      </c>
      <c r="L50" s="60" t="s">
        <v>127</v>
      </c>
      <c r="M50" s="60">
        <v>1</v>
      </c>
      <c r="N50" s="60">
        <v>120</v>
      </c>
      <c r="O50" s="63">
        <v>535</v>
      </c>
      <c r="P50" s="60">
        <v>200</v>
      </c>
      <c r="Q50" s="60">
        <f>R50+S50+T50+U50+V50+W50+X50+Y50</f>
        <v>200</v>
      </c>
      <c r="R50" s="60">
        <v>200</v>
      </c>
      <c r="S50" s="60"/>
      <c r="T50" s="60"/>
      <c r="U50" s="60"/>
      <c r="V50" s="60"/>
      <c r="W50" s="60"/>
      <c r="X50" s="60"/>
      <c r="Y50" s="60"/>
      <c r="Z50" s="60"/>
      <c r="AA50" s="60"/>
      <c r="AB50" s="60"/>
      <c r="AC50" s="60" t="s">
        <v>251</v>
      </c>
      <c r="AD50" s="63" t="s">
        <v>252</v>
      </c>
      <c r="AE50" s="60" t="s">
        <v>236</v>
      </c>
      <c r="AF50" s="60" t="s">
        <v>237</v>
      </c>
      <c r="AG50" s="60" t="s">
        <v>93</v>
      </c>
      <c r="AH50" s="85" t="s">
        <v>253</v>
      </c>
      <c r="AI50" s="65" t="s">
        <v>254</v>
      </c>
      <c r="AJ50" s="60" t="s">
        <v>67</v>
      </c>
      <c r="AK50" s="60" t="s">
        <v>68</v>
      </c>
      <c r="AL50" s="60"/>
      <c r="XFD50" s="66" t="s">
        <v>69</v>
      </c>
    </row>
    <row r="51" s="27" customFormat="1" ht="30" customHeight="1" spans="1:38 16384:16384">
      <c r="A51" s="68" t="s">
        <v>50</v>
      </c>
      <c r="B51" s="53" t="s">
        <v>255</v>
      </c>
      <c r="C51" s="53"/>
      <c r="D51" s="53"/>
      <c r="E51" s="53"/>
      <c r="F51" s="53"/>
      <c r="G51" s="53"/>
      <c r="H51" s="53"/>
      <c r="I51" s="53"/>
      <c r="J51" s="53"/>
      <c r="K51" s="82"/>
      <c r="L51" s="82"/>
      <c r="M51" s="82"/>
      <c r="N51" s="82"/>
      <c r="O51" s="82"/>
      <c r="P51" s="82"/>
      <c r="Q51" s="82"/>
      <c r="R51" s="82"/>
      <c r="S51" s="82"/>
      <c r="T51" s="82"/>
      <c r="U51" s="82"/>
      <c r="V51" s="82"/>
      <c r="W51" s="82"/>
      <c r="X51" s="82"/>
      <c r="Y51" s="82"/>
      <c r="Z51" s="82"/>
      <c r="AA51" s="82"/>
      <c r="AB51" s="82"/>
      <c r="AC51" s="82"/>
      <c r="AD51" s="83"/>
      <c r="AE51" s="82"/>
      <c r="AF51" s="83"/>
      <c r="AG51" s="83"/>
      <c r="AH51" s="82"/>
      <c r="AI51" s="84"/>
      <c r="AJ51" s="82"/>
      <c r="AK51" s="82"/>
      <c r="AL51" s="82"/>
    </row>
    <row r="52" s="26" customFormat="1" ht="30" customHeight="1" spans="1:38 16384:16384">
      <c r="A52" s="68" t="s">
        <v>50</v>
      </c>
      <c r="B52" s="53" t="s">
        <v>256</v>
      </c>
      <c r="C52" s="53"/>
      <c r="D52" s="53"/>
      <c r="E52" s="53"/>
      <c r="F52" s="53"/>
      <c r="G52" s="53"/>
      <c r="H52" s="53"/>
      <c r="I52" s="53"/>
      <c r="J52" s="53"/>
      <c r="K52" s="69"/>
      <c r="L52" s="69"/>
      <c r="M52" s="69"/>
      <c r="N52" s="69"/>
      <c r="O52" s="69"/>
      <c r="P52" s="69"/>
      <c r="Q52" s="69"/>
      <c r="R52" s="69"/>
      <c r="S52" s="69"/>
      <c r="T52" s="69"/>
      <c r="U52" s="69"/>
      <c r="V52" s="69"/>
      <c r="W52" s="69"/>
      <c r="X52" s="69"/>
      <c r="Y52" s="69"/>
      <c r="Z52" s="69"/>
      <c r="AA52" s="69"/>
      <c r="AB52" s="69"/>
      <c r="AC52" s="70"/>
      <c r="AD52" s="70"/>
      <c r="AE52" s="70"/>
      <c r="AF52" s="70"/>
      <c r="AG52" s="70"/>
      <c r="AH52" s="70"/>
      <c r="AI52" s="71"/>
      <c r="AJ52" s="70"/>
      <c r="AK52" s="70"/>
      <c r="AL52" s="70"/>
    </row>
    <row r="53" s="26" customFormat="1" ht="30" customHeight="1" spans="1:38 16384:16384">
      <c r="A53" s="68" t="s">
        <v>48</v>
      </c>
      <c r="B53" s="53" t="s">
        <v>257</v>
      </c>
      <c r="C53" s="53"/>
      <c r="D53" s="53"/>
      <c r="E53" s="53"/>
      <c r="F53" s="53"/>
      <c r="G53" s="53"/>
      <c r="H53" s="53"/>
      <c r="I53" s="53"/>
      <c r="J53" s="53"/>
      <c r="K53" s="69">
        <f>K54+K73+K74</f>
        <v>79.972</v>
      </c>
      <c r="L53" s="69"/>
      <c r="M53" s="69">
        <f t="shared" ref="M53:AB53" si="15">M54+M73+M74</f>
        <v>18</v>
      </c>
      <c r="N53" s="69">
        <f t="shared" si="15"/>
        <v>6746</v>
      </c>
      <c r="O53" s="69">
        <f t="shared" si="15"/>
        <v>24405</v>
      </c>
      <c r="P53" s="69">
        <f t="shared" si="15"/>
        <v>8540.51</v>
      </c>
      <c r="Q53" s="69">
        <f t="shared" si="15"/>
        <v>1684</v>
      </c>
      <c r="R53" s="69">
        <f t="shared" si="15"/>
        <v>300</v>
      </c>
      <c r="S53" s="69">
        <f t="shared" si="15"/>
        <v>775</v>
      </c>
      <c r="T53" s="69">
        <f t="shared" si="15"/>
        <v>609</v>
      </c>
      <c r="U53" s="69">
        <f t="shared" si="15"/>
        <v>0</v>
      </c>
      <c r="V53" s="69">
        <f t="shared" si="15"/>
        <v>0</v>
      </c>
      <c r="W53" s="69">
        <f t="shared" si="15"/>
        <v>0</v>
      </c>
      <c r="X53" s="69">
        <f t="shared" si="15"/>
        <v>0</v>
      </c>
      <c r="Y53" s="69">
        <f t="shared" si="15"/>
        <v>0</v>
      </c>
      <c r="Z53" s="69">
        <f t="shared" si="15"/>
        <v>0</v>
      </c>
      <c r="AA53" s="69">
        <f t="shared" si="15"/>
        <v>0</v>
      </c>
      <c r="AB53" s="69">
        <f t="shared" si="15"/>
        <v>0</v>
      </c>
      <c r="AC53" s="70"/>
      <c r="AD53" s="70"/>
      <c r="AE53" s="70"/>
      <c r="AF53" s="70"/>
      <c r="AG53" s="70"/>
      <c r="AH53" s="70"/>
      <c r="AI53" s="71"/>
      <c r="AJ53" s="70"/>
      <c r="AK53" s="70"/>
      <c r="AL53" s="70"/>
    </row>
    <row r="54" s="26" customFormat="1" ht="30" customHeight="1" spans="1:38 16384:16384">
      <c r="A54" s="68" t="s">
        <v>50</v>
      </c>
      <c r="B54" s="53" t="s">
        <v>258</v>
      </c>
      <c r="C54" s="53"/>
      <c r="D54" s="53"/>
      <c r="E54" s="53"/>
      <c r="F54" s="53"/>
      <c r="G54" s="53"/>
      <c r="H54" s="53"/>
      <c r="I54" s="53"/>
      <c r="J54" s="53"/>
      <c r="K54" s="69">
        <f>SUM(K55:K72)</f>
        <v>79.972</v>
      </c>
      <c r="L54" s="69"/>
      <c r="M54" s="69">
        <f t="shared" ref="M54:AB54" si="16">SUM(M55:M72)</f>
        <v>18</v>
      </c>
      <c r="N54" s="69">
        <f t="shared" si="16"/>
        <v>6746</v>
      </c>
      <c r="O54" s="69">
        <f t="shared" si="16"/>
        <v>24405</v>
      </c>
      <c r="P54" s="69">
        <f t="shared" si="16"/>
        <v>8540.51</v>
      </c>
      <c r="Q54" s="69">
        <f t="shared" si="16"/>
        <v>1684</v>
      </c>
      <c r="R54" s="69">
        <f t="shared" si="16"/>
        <v>300</v>
      </c>
      <c r="S54" s="69">
        <f t="shared" si="16"/>
        <v>775</v>
      </c>
      <c r="T54" s="69">
        <f t="shared" si="16"/>
        <v>609</v>
      </c>
      <c r="U54" s="69">
        <f t="shared" si="16"/>
        <v>0</v>
      </c>
      <c r="V54" s="69">
        <f t="shared" si="16"/>
        <v>0</v>
      </c>
      <c r="W54" s="69">
        <f t="shared" si="16"/>
        <v>0</v>
      </c>
      <c r="X54" s="69">
        <f t="shared" si="16"/>
        <v>0</v>
      </c>
      <c r="Y54" s="69">
        <f t="shared" si="16"/>
        <v>0</v>
      </c>
      <c r="Z54" s="69">
        <f t="shared" si="16"/>
        <v>0</v>
      </c>
      <c r="AA54" s="69">
        <f t="shared" si="16"/>
        <v>0</v>
      </c>
      <c r="AB54" s="69">
        <f t="shared" si="16"/>
        <v>0</v>
      </c>
      <c r="AC54" s="70"/>
      <c r="AD54" s="70"/>
      <c r="AE54" s="70"/>
      <c r="AF54" s="70"/>
      <c r="AG54" s="70"/>
      <c r="AH54" s="70"/>
      <c r="AI54" s="71"/>
      <c r="AJ54" s="70"/>
      <c r="AK54" s="70"/>
      <c r="AL54" s="70"/>
    </row>
    <row r="55" s="26" customFormat="1" ht="152" customHeight="1" spans="1:38 16384:16384">
      <c r="A55" s="59">
        <f>SUBTOTAL(103,$D$11:D55)</f>
        <v>26</v>
      </c>
      <c r="B55" s="86" t="s">
        <v>259</v>
      </c>
      <c r="C55" s="86">
        <v>2026</v>
      </c>
      <c r="D55" s="62" t="s">
        <v>260</v>
      </c>
      <c r="E55" s="62" t="s">
        <v>257</v>
      </c>
      <c r="F55" s="62" t="s">
        <v>258</v>
      </c>
      <c r="G55" s="74" t="s">
        <v>55</v>
      </c>
      <c r="H55" s="62" t="s">
        <v>118</v>
      </c>
      <c r="I55" s="74" t="s">
        <v>119</v>
      </c>
      <c r="J55" s="62" t="s">
        <v>261</v>
      </c>
      <c r="K55" s="59">
        <v>4.7</v>
      </c>
      <c r="L55" s="59" t="s">
        <v>262</v>
      </c>
      <c r="M55" s="59">
        <v>1</v>
      </c>
      <c r="N55" s="72">
        <v>325</v>
      </c>
      <c r="O55" s="72">
        <v>864</v>
      </c>
      <c r="P55" s="72">
        <v>230</v>
      </c>
      <c r="Q55" s="72">
        <f t="shared" ref="Q55:Q72" si="17">R55+S55+T55+U55+V55+W55+X55+Y55</f>
        <v>0</v>
      </c>
      <c r="R55" s="72"/>
      <c r="S55" s="72"/>
      <c r="T55" s="72"/>
      <c r="U55" s="72"/>
      <c r="V55" s="72"/>
      <c r="W55" s="72"/>
      <c r="X55" s="72"/>
      <c r="Y55" s="72"/>
      <c r="Z55" s="72"/>
      <c r="AA55" s="72"/>
      <c r="AB55" s="72"/>
      <c r="AC55" s="72" t="s">
        <v>263</v>
      </c>
      <c r="AD55" s="72" t="s">
        <v>264</v>
      </c>
      <c r="AE55" s="72" t="s">
        <v>265</v>
      </c>
      <c r="AF55" s="72" t="s">
        <v>266</v>
      </c>
      <c r="AG55" s="72" t="s">
        <v>266</v>
      </c>
      <c r="AH55" s="87" t="s">
        <v>267</v>
      </c>
      <c r="AI55" s="73" t="s">
        <v>268</v>
      </c>
      <c r="AJ55" s="76" t="s">
        <v>67</v>
      </c>
      <c r="AK55" s="76" t="s">
        <v>68</v>
      </c>
      <c r="AL55" s="75"/>
      <c r="XFD55" s="26" t="e">
        <f>VLOOKUP(B:B,'[1]项目计划（资金安排）'!$B:$B,1,FALSE)</f>
        <v>#N/A</v>
      </c>
    </row>
    <row r="56" s="26" customFormat="1" ht="152" customHeight="1" spans="1:38 16384:16384">
      <c r="A56" s="59">
        <f>SUBTOTAL(103,$D$11:D56)</f>
        <v>27</v>
      </c>
      <c r="B56" s="86" t="s">
        <v>269</v>
      </c>
      <c r="C56" s="86">
        <v>2026</v>
      </c>
      <c r="D56" s="62" t="s">
        <v>270</v>
      </c>
      <c r="E56" s="62" t="s">
        <v>257</v>
      </c>
      <c r="F56" s="62" t="s">
        <v>258</v>
      </c>
      <c r="G56" s="74" t="s">
        <v>271</v>
      </c>
      <c r="H56" s="62" t="s">
        <v>272</v>
      </c>
      <c r="I56" s="74" t="s">
        <v>119</v>
      </c>
      <c r="J56" s="62" t="s">
        <v>273</v>
      </c>
      <c r="K56" s="59">
        <v>4.24</v>
      </c>
      <c r="L56" s="59" t="s">
        <v>262</v>
      </c>
      <c r="M56" s="59">
        <v>1</v>
      </c>
      <c r="N56" s="72">
        <v>754</v>
      </c>
      <c r="O56" s="72">
        <v>3502</v>
      </c>
      <c r="P56" s="72">
        <v>505</v>
      </c>
      <c r="Q56" s="72">
        <f t="shared" si="17"/>
        <v>0</v>
      </c>
      <c r="R56" s="72"/>
      <c r="S56" s="72"/>
      <c r="T56" s="72"/>
      <c r="U56" s="72"/>
      <c r="V56" s="72"/>
      <c r="W56" s="72"/>
      <c r="X56" s="72"/>
      <c r="Y56" s="72"/>
      <c r="Z56" s="72"/>
      <c r="AA56" s="72"/>
      <c r="AB56" s="72"/>
      <c r="AC56" s="72" t="s">
        <v>263</v>
      </c>
      <c r="AD56" s="72" t="s">
        <v>264</v>
      </c>
      <c r="AE56" s="72" t="s">
        <v>265</v>
      </c>
      <c r="AF56" s="72" t="s">
        <v>266</v>
      </c>
      <c r="AG56" s="72" t="s">
        <v>266</v>
      </c>
      <c r="AH56" s="87" t="s">
        <v>274</v>
      </c>
      <c r="AI56" s="73" t="s">
        <v>275</v>
      </c>
      <c r="AJ56" s="76" t="s">
        <v>67</v>
      </c>
      <c r="AK56" s="76" t="s">
        <v>68</v>
      </c>
      <c r="AL56" s="75"/>
      <c r="XFD56" s="26" t="e">
        <f>VLOOKUP(B:B,'[1]项目计划（资金安排）'!$B:$B,1,FALSE)</f>
        <v>#N/A</v>
      </c>
    </row>
    <row r="57" s="26" customFormat="1" ht="240" customHeight="1" spans="1:38 16384:16384">
      <c r="A57" s="59">
        <f>SUBTOTAL(103,$D$11:D57)</f>
        <v>28</v>
      </c>
      <c r="B57" s="86" t="s">
        <v>276</v>
      </c>
      <c r="C57" s="86">
        <v>2026</v>
      </c>
      <c r="D57" s="62" t="s">
        <v>277</v>
      </c>
      <c r="E57" s="62" t="s">
        <v>257</v>
      </c>
      <c r="F57" s="62" t="s">
        <v>258</v>
      </c>
      <c r="G57" s="74" t="s">
        <v>271</v>
      </c>
      <c r="H57" s="62" t="s">
        <v>278</v>
      </c>
      <c r="I57" s="74" t="s">
        <v>119</v>
      </c>
      <c r="J57" s="88" t="s">
        <v>279</v>
      </c>
      <c r="K57" s="59">
        <v>2.87</v>
      </c>
      <c r="L57" s="59" t="s">
        <v>262</v>
      </c>
      <c r="M57" s="59">
        <v>1</v>
      </c>
      <c r="N57" s="72">
        <v>471</v>
      </c>
      <c r="O57" s="72">
        <v>1818</v>
      </c>
      <c r="P57" s="72">
        <v>795</v>
      </c>
      <c r="Q57" s="72">
        <f t="shared" si="17"/>
        <v>0</v>
      </c>
      <c r="R57" s="72"/>
      <c r="S57" s="72"/>
      <c r="T57" s="72"/>
      <c r="U57" s="72"/>
      <c r="V57" s="72"/>
      <c r="W57" s="72"/>
      <c r="X57" s="72"/>
      <c r="Y57" s="72"/>
      <c r="Z57" s="72"/>
      <c r="AA57" s="72"/>
      <c r="AB57" s="72"/>
      <c r="AC57" s="72" t="s">
        <v>263</v>
      </c>
      <c r="AD57" s="72" t="s">
        <v>264</v>
      </c>
      <c r="AE57" s="72" t="s">
        <v>265</v>
      </c>
      <c r="AF57" s="72" t="s">
        <v>266</v>
      </c>
      <c r="AG57" s="72" t="s">
        <v>266</v>
      </c>
      <c r="AH57" s="75" t="s">
        <v>280</v>
      </c>
      <c r="AI57" s="73" t="s">
        <v>275</v>
      </c>
      <c r="AJ57" s="76" t="s">
        <v>67</v>
      </c>
      <c r="AK57" s="76" t="s">
        <v>68</v>
      </c>
      <c r="AL57" s="75"/>
      <c r="XFD57" s="26" t="e">
        <f>VLOOKUP(B:B,'[1]项目计划（资金安排）'!$B:$B,1,FALSE)</f>
        <v>#N/A</v>
      </c>
    </row>
    <row r="58" s="26" customFormat="1" ht="183" customHeight="1" spans="1:38 16384:16384">
      <c r="A58" s="59">
        <f>SUBTOTAL(103,$D$11:D58)</f>
        <v>29</v>
      </c>
      <c r="B58" s="86" t="s">
        <v>281</v>
      </c>
      <c r="C58" s="86">
        <v>2026</v>
      </c>
      <c r="D58" s="62" t="s">
        <v>282</v>
      </c>
      <c r="E58" s="62" t="s">
        <v>257</v>
      </c>
      <c r="F58" s="62" t="s">
        <v>258</v>
      </c>
      <c r="G58" s="74" t="s">
        <v>55</v>
      </c>
      <c r="H58" s="62" t="s">
        <v>283</v>
      </c>
      <c r="I58" s="74" t="s">
        <v>119</v>
      </c>
      <c r="J58" s="62" t="s">
        <v>284</v>
      </c>
      <c r="K58" s="59">
        <v>4.2</v>
      </c>
      <c r="L58" s="59" t="s">
        <v>262</v>
      </c>
      <c r="M58" s="59">
        <v>1</v>
      </c>
      <c r="N58" s="72">
        <v>545</v>
      </c>
      <c r="O58" s="72">
        <v>2246</v>
      </c>
      <c r="P58" s="72">
        <v>320</v>
      </c>
      <c r="Q58" s="72">
        <f t="shared" si="17"/>
        <v>0</v>
      </c>
      <c r="R58" s="72"/>
      <c r="S58" s="72"/>
      <c r="T58" s="72"/>
      <c r="U58" s="72"/>
      <c r="V58" s="72"/>
      <c r="W58" s="72"/>
      <c r="X58" s="72"/>
      <c r="Y58" s="72"/>
      <c r="Z58" s="72"/>
      <c r="AA58" s="72"/>
      <c r="AB58" s="72"/>
      <c r="AC58" s="72" t="s">
        <v>243</v>
      </c>
      <c r="AD58" s="72" t="s">
        <v>244</v>
      </c>
      <c r="AE58" s="72" t="s">
        <v>265</v>
      </c>
      <c r="AF58" s="72" t="s">
        <v>266</v>
      </c>
      <c r="AG58" s="72" t="s">
        <v>266</v>
      </c>
      <c r="AH58" s="75" t="s">
        <v>285</v>
      </c>
      <c r="AI58" s="73" t="s">
        <v>286</v>
      </c>
      <c r="AJ58" s="76" t="s">
        <v>67</v>
      </c>
      <c r="AK58" s="76" t="s">
        <v>68</v>
      </c>
      <c r="AL58" s="75"/>
      <c r="XFD58" s="26" t="e">
        <f>VLOOKUP(B:B,'[1]项目计划（资金安排）'!$B:$B,1,FALSE)</f>
        <v>#N/A</v>
      </c>
    </row>
    <row r="59" s="26" customFormat="1" ht="100" customHeight="1" spans="1:38 16384:16384">
      <c r="A59" s="59">
        <f>SUBTOTAL(103,$D$11:D59)</f>
        <v>30</v>
      </c>
      <c r="B59" s="86" t="s">
        <v>287</v>
      </c>
      <c r="C59" s="86">
        <v>2026</v>
      </c>
      <c r="D59" s="62" t="s">
        <v>288</v>
      </c>
      <c r="E59" s="62" t="s">
        <v>257</v>
      </c>
      <c r="F59" s="62" t="s">
        <v>258</v>
      </c>
      <c r="G59" s="74" t="s">
        <v>271</v>
      </c>
      <c r="H59" s="62" t="s">
        <v>289</v>
      </c>
      <c r="I59" s="74" t="s">
        <v>119</v>
      </c>
      <c r="J59" s="62" t="s">
        <v>290</v>
      </c>
      <c r="K59" s="59">
        <v>6</v>
      </c>
      <c r="L59" s="59" t="s">
        <v>262</v>
      </c>
      <c r="M59" s="59">
        <v>1</v>
      </c>
      <c r="N59" s="72">
        <v>279</v>
      </c>
      <c r="O59" s="72">
        <v>1106</v>
      </c>
      <c r="P59" s="72">
        <v>450</v>
      </c>
      <c r="Q59" s="72">
        <f t="shared" si="17"/>
        <v>0</v>
      </c>
      <c r="R59" s="72"/>
      <c r="S59" s="72"/>
      <c r="T59" s="72"/>
      <c r="U59" s="72"/>
      <c r="V59" s="72"/>
      <c r="W59" s="72"/>
      <c r="X59" s="72"/>
      <c r="Y59" s="72"/>
      <c r="Z59" s="72"/>
      <c r="AA59" s="72"/>
      <c r="AB59" s="72"/>
      <c r="AC59" s="72" t="s">
        <v>243</v>
      </c>
      <c r="AD59" s="72" t="s">
        <v>244</v>
      </c>
      <c r="AE59" s="72" t="s">
        <v>265</v>
      </c>
      <c r="AF59" s="72" t="s">
        <v>266</v>
      </c>
      <c r="AG59" s="72" t="s">
        <v>266</v>
      </c>
      <c r="AH59" s="75" t="s">
        <v>291</v>
      </c>
      <c r="AI59" s="73" t="s">
        <v>292</v>
      </c>
      <c r="AJ59" s="76" t="s">
        <v>67</v>
      </c>
      <c r="AK59" s="76" t="s">
        <v>68</v>
      </c>
      <c r="AL59" s="75"/>
      <c r="XFD59" s="26" t="e">
        <f>VLOOKUP(B:B,'[1]项目计划（资金安排）'!$B:$B,1,FALSE)</f>
        <v>#N/A</v>
      </c>
    </row>
    <row r="60" s="26" customFormat="1" ht="100" customHeight="1" spans="1:38 16384:16384">
      <c r="A60" s="59">
        <f>SUBTOTAL(103,$D$11:D60)</f>
        <v>31</v>
      </c>
      <c r="B60" s="86" t="s">
        <v>293</v>
      </c>
      <c r="C60" s="86">
        <v>2026</v>
      </c>
      <c r="D60" s="62" t="s">
        <v>294</v>
      </c>
      <c r="E60" s="62" t="s">
        <v>257</v>
      </c>
      <c r="F60" s="62" t="s">
        <v>258</v>
      </c>
      <c r="G60" s="74" t="s">
        <v>55</v>
      </c>
      <c r="H60" s="62" t="s">
        <v>295</v>
      </c>
      <c r="I60" s="74" t="s">
        <v>119</v>
      </c>
      <c r="J60" s="62" t="s">
        <v>296</v>
      </c>
      <c r="K60" s="59">
        <v>4</v>
      </c>
      <c r="L60" s="59" t="s">
        <v>262</v>
      </c>
      <c r="M60" s="59">
        <v>1</v>
      </c>
      <c r="N60" s="72">
        <v>667</v>
      </c>
      <c r="O60" s="72">
        <v>2435</v>
      </c>
      <c r="P60" s="72">
        <v>450</v>
      </c>
      <c r="Q60" s="72">
        <f t="shared" si="17"/>
        <v>0</v>
      </c>
      <c r="R60" s="72"/>
      <c r="S60" s="72"/>
      <c r="T60" s="72"/>
      <c r="U60" s="72"/>
      <c r="V60" s="72"/>
      <c r="W60" s="72"/>
      <c r="X60" s="72"/>
      <c r="Y60" s="72"/>
      <c r="Z60" s="72"/>
      <c r="AA60" s="72"/>
      <c r="AB60" s="72"/>
      <c r="AC60" s="72" t="s">
        <v>263</v>
      </c>
      <c r="AD60" s="72" t="s">
        <v>264</v>
      </c>
      <c r="AE60" s="72" t="s">
        <v>265</v>
      </c>
      <c r="AF60" s="72" t="s">
        <v>266</v>
      </c>
      <c r="AG60" s="72" t="s">
        <v>266</v>
      </c>
      <c r="AH60" s="75" t="s">
        <v>297</v>
      </c>
      <c r="AI60" s="73" t="s">
        <v>298</v>
      </c>
      <c r="AJ60" s="76" t="s">
        <v>67</v>
      </c>
      <c r="AK60" s="76" t="s">
        <v>68</v>
      </c>
      <c r="AL60" s="75"/>
      <c r="XFD60" s="26" t="e">
        <f>VLOOKUP(B:B,'[1]项目计划（资金安排）'!$B:$B,1,FALSE)</f>
        <v>#N/A</v>
      </c>
    </row>
    <row r="61" s="26" customFormat="1" ht="100" customHeight="1" spans="1:38 16384:16384">
      <c r="A61" s="59">
        <f>SUBTOTAL(103,$D$11:D61)</f>
        <v>32</v>
      </c>
      <c r="B61" s="86" t="s">
        <v>299</v>
      </c>
      <c r="C61" s="86">
        <v>2026</v>
      </c>
      <c r="D61" s="62" t="s">
        <v>300</v>
      </c>
      <c r="E61" s="62" t="s">
        <v>257</v>
      </c>
      <c r="F61" s="62" t="s">
        <v>258</v>
      </c>
      <c r="G61" s="74" t="s">
        <v>55</v>
      </c>
      <c r="H61" s="62" t="s">
        <v>301</v>
      </c>
      <c r="I61" s="74" t="s">
        <v>119</v>
      </c>
      <c r="J61" s="62" t="s">
        <v>302</v>
      </c>
      <c r="K61" s="59">
        <v>3.9</v>
      </c>
      <c r="L61" s="59" t="s">
        <v>262</v>
      </c>
      <c r="M61" s="59">
        <v>1</v>
      </c>
      <c r="N61" s="72">
        <v>512</v>
      </c>
      <c r="O61" s="72">
        <v>150</v>
      </c>
      <c r="P61" s="72">
        <v>390</v>
      </c>
      <c r="Q61" s="72">
        <f t="shared" si="17"/>
        <v>370</v>
      </c>
      <c r="R61" s="72"/>
      <c r="S61" s="72">
        <v>70</v>
      </c>
      <c r="T61" s="72">
        <v>300</v>
      </c>
      <c r="U61" s="72"/>
      <c r="V61" s="72"/>
      <c r="W61" s="72"/>
      <c r="X61" s="72"/>
      <c r="Y61" s="72"/>
      <c r="Z61" s="72"/>
      <c r="AA61" s="72"/>
      <c r="AB61" s="72"/>
      <c r="AC61" s="72" t="s">
        <v>128</v>
      </c>
      <c r="AD61" s="72" t="s">
        <v>129</v>
      </c>
      <c r="AE61" s="72" t="s">
        <v>303</v>
      </c>
      <c r="AF61" s="72" t="s">
        <v>304</v>
      </c>
      <c r="AG61" s="72" t="s">
        <v>93</v>
      </c>
      <c r="AH61" s="75" t="s">
        <v>305</v>
      </c>
      <c r="AI61" s="73" t="s">
        <v>306</v>
      </c>
      <c r="AJ61" s="76" t="s">
        <v>67</v>
      </c>
      <c r="AK61" s="76" t="s">
        <v>68</v>
      </c>
      <c r="AL61" s="75"/>
      <c r="XFD61" s="77" t="s">
        <v>69</v>
      </c>
    </row>
    <row r="62" s="26" customFormat="1" ht="130" customHeight="1" spans="1:38 16384:16384">
      <c r="A62" s="59">
        <f>SUBTOTAL(103,$D$11:D62)</f>
        <v>33</v>
      </c>
      <c r="B62" s="86" t="s">
        <v>307</v>
      </c>
      <c r="C62" s="86">
        <v>2026</v>
      </c>
      <c r="D62" s="62" t="s">
        <v>308</v>
      </c>
      <c r="E62" s="62" t="s">
        <v>257</v>
      </c>
      <c r="F62" s="62" t="s">
        <v>258</v>
      </c>
      <c r="G62" s="74" t="s">
        <v>55</v>
      </c>
      <c r="H62" s="62" t="s">
        <v>169</v>
      </c>
      <c r="I62" s="74" t="s">
        <v>119</v>
      </c>
      <c r="J62" s="62" t="s">
        <v>309</v>
      </c>
      <c r="K62" s="59">
        <v>4</v>
      </c>
      <c r="L62" s="59" t="s">
        <v>262</v>
      </c>
      <c r="M62" s="59">
        <v>1</v>
      </c>
      <c r="N62" s="72">
        <v>50</v>
      </c>
      <c r="O62" s="72">
        <v>250</v>
      </c>
      <c r="P62" s="72">
        <v>100</v>
      </c>
      <c r="Q62" s="72">
        <f t="shared" si="17"/>
        <v>0</v>
      </c>
      <c r="R62" s="72"/>
      <c r="S62" s="72"/>
      <c r="T62" s="72"/>
      <c r="U62" s="72"/>
      <c r="V62" s="72"/>
      <c r="W62" s="72"/>
      <c r="X62" s="72"/>
      <c r="Y62" s="72"/>
      <c r="Z62" s="72"/>
      <c r="AA62" s="72"/>
      <c r="AB62" s="72"/>
      <c r="AC62" s="72" t="s">
        <v>263</v>
      </c>
      <c r="AD62" s="72" t="s">
        <v>264</v>
      </c>
      <c r="AE62" s="72" t="s">
        <v>265</v>
      </c>
      <c r="AF62" s="72" t="s">
        <v>266</v>
      </c>
      <c r="AG62" s="72" t="s">
        <v>266</v>
      </c>
      <c r="AH62" s="75" t="s">
        <v>310</v>
      </c>
      <c r="AI62" s="73" t="s">
        <v>311</v>
      </c>
      <c r="AJ62" s="76" t="s">
        <v>67</v>
      </c>
      <c r="AK62" s="76" t="s">
        <v>68</v>
      </c>
      <c r="AL62" s="75"/>
      <c r="XFD62" s="26" t="e">
        <f>VLOOKUP(B:B,'[1]项目计划（资金安排）'!$B:$B,1,FALSE)</f>
        <v>#N/A</v>
      </c>
    </row>
    <row r="63" s="26" customFormat="1" ht="146" customHeight="1" spans="1:38 16384:16384">
      <c r="A63" s="59">
        <f>SUBTOTAL(103,$D$11:D63)</f>
        <v>34</v>
      </c>
      <c r="B63" s="86" t="s">
        <v>312</v>
      </c>
      <c r="C63" s="86">
        <v>2026</v>
      </c>
      <c r="D63" s="62" t="s">
        <v>313</v>
      </c>
      <c r="E63" s="62" t="s">
        <v>257</v>
      </c>
      <c r="F63" s="62" t="s">
        <v>258</v>
      </c>
      <c r="G63" s="74" t="s">
        <v>55</v>
      </c>
      <c r="H63" s="62" t="s">
        <v>314</v>
      </c>
      <c r="I63" s="74" t="s">
        <v>119</v>
      </c>
      <c r="J63" s="62" t="s">
        <v>315</v>
      </c>
      <c r="K63" s="59">
        <v>4.3</v>
      </c>
      <c r="L63" s="59" t="s">
        <v>262</v>
      </c>
      <c r="M63" s="59">
        <v>1</v>
      </c>
      <c r="N63" s="72">
        <v>100</v>
      </c>
      <c r="O63" s="72">
        <v>478</v>
      </c>
      <c r="P63" s="72">
        <v>400</v>
      </c>
      <c r="Q63" s="72">
        <f t="shared" si="17"/>
        <v>0</v>
      </c>
      <c r="R63" s="72"/>
      <c r="S63" s="72"/>
      <c r="T63" s="72"/>
      <c r="U63" s="72"/>
      <c r="V63" s="72"/>
      <c r="W63" s="72"/>
      <c r="X63" s="72"/>
      <c r="Y63" s="72"/>
      <c r="Z63" s="72"/>
      <c r="AA63" s="72"/>
      <c r="AB63" s="72"/>
      <c r="AC63" s="72" t="s">
        <v>263</v>
      </c>
      <c r="AD63" s="72" t="s">
        <v>264</v>
      </c>
      <c r="AE63" s="72" t="s">
        <v>265</v>
      </c>
      <c r="AF63" s="72" t="s">
        <v>266</v>
      </c>
      <c r="AG63" s="72" t="s">
        <v>266</v>
      </c>
      <c r="AH63" s="75" t="s">
        <v>316</v>
      </c>
      <c r="AI63" s="73" t="s">
        <v>317</v>
      </c>
      <c r="AJ63" s="76" t="s">
        <v>67</v>
      </c>
      <c r="AK63" s="76" t="s">
        <v>68</v>
      </c>
      <c r="AL63" s="75"/>
      <c r="XFD63" s="26" t="e">
        <f>VLOOKUP(B:B,'[1]项目计划（资金安排）'!$B:$B,1,FALSE)</f>
        <v>#N/A</v>
      </c>
    </row>
    <row r="64" s="26" customFormat="1" ht="188" customHeight="1" spans="1:38 16384:16384">
      <c r="A64" s="59">
        <f>SUBTOTAL(103,$D$11:D64)</f>
        <v>35</v>
      </c>
      <c r="B64" s="86" t="s">
        <v>318</v>
      </c>
      <c r="C64" s="86">
        <v>2026</v>
      </c>
      <c r="D64" s="62" t="s">
        <v>319</v>
      </c>
      <c r="E64" s="62" t="s">
        <v>257</v>
      </c>
      <c r="F64" s="62" t="s">
        <v>258</v>
      </c>
      <c r="G64" s="74" t="s">
        <v>55</v>
      </c>
      <c r="H64" s="62" t="s">
        <v>320</v>
      </c>
      <c r="I64" s="74" t="s">
        <v>119</v>
      </c>
      <c r="J64" s="62" t="s">
        <v>321</v>
      </c>
      <c r="K64" s="59">
        <v>3.08</v>
      </c>
      <c r="L64" s="59" t="s">
        <v>262</v>
      </c>
      <c r="M64" s="59">
        <v>1</v>
      </c>
      <c r="N64" s="72">
        <v>100</v>
      </c>
      <c r="O64" s="72">
        <v>350</v>
      </c>
      <c r="P64" s="72">
        <v>300</v>
      </c>
      <c r="Q64" s="72">
        <f t="shared" si="17"/>
        <v>280</v>
      </c>
      <c r="R64" s="72"/>
      <c r="S64" s="72">
        <v>80</v>
      </c>
      <c r="T64" s="72">
        <v>200</v>
      </c>
      <c r="U64" s="72"/>
      <c r="V64" s="72"/>
      <c r="W64" s="72"/>
      <c r="X64" s="72"/>
      <c r="Y64" s="72"/>
      <c r="Z64" s="72"/>
      <c r="AA64" s="72"/>
      <c r="AB64" s="72"/>
      <c r="AC64" s="72" t="s">
        <v>229</v>
      </c>
      <c r="AD64" s="63" t="s">
        <v>230</v>
      </c>
      <c r="AE64" s="72" t="s">
        <v>303</v>
      </c>
      <c r="AF64" s="72" t="s">
        <v>304</v>
      </c>
      <c r="AG64" s="72" t="s">
        <v>93</v>
      </c>
      <c r="AH64" s="75" t="s">
        <v>322</v>
      </c>
      <c r="AI64" s="73" t="s">
        <v>323</v>
      </c>
      <c r="AJ64" s="76" t="s">
        <v>67</v>
      </c>
      <c r="AK64" s="76" t="s">
        <v>68</v>
      </c>
      <c r="AL64" s="75"/>
      <c r="XFD64" s="77" t="s">
        <v>69</v>
      </c>
    </row>
    <row r="65" s="26" customFormat="1" ht="100" customHeight="1" spans="1:38 16384:16384">
      <c r="A65" s="59">
        <f>SUBTOTAL(103,$D$11:D65)</f>
        <v>36</v>
      </c>
      <c r="B65" s="86" t="s">
        <v>324</v>
      </c>
      <c r="C65" s="86">
        <v>2026</v>
      </c>
      <c r="D65" s="62" t="s">
        <v>325</v>
      </c>
      <c r="E65" s="62" t="s">
        <v>257</v>
      </c>
      <c r="F65" s="62" t="s">
        <v>258</v>
      </c>
      <c r="G65" s="74" t="s">
        <v>55</v>
      </c>
      <c r="H65" s="62" t="s">
        <v>326</v>
      </c>
      <c r="I65" s="74" t="s">
        <v>119</v>
      </c>
      <c r="J65" s="62" t="s">
        <v>327</v>
      </c>
      <c r="K65" s="59">
        <v>3.4</v>
      </c>
      <c r="L65" s="59" t="s">
        <v>262</v>
      </c>
      <c r="M65" s="59">
        <v>1</v>
      </c>
      <c r="N65" s="72">
        <v>788</v>
      </c>
      <c r="O65" s="72">
        <v>2753</v>
      </c>
      <c r="P65" s="72">
        <v>390</v>
      </c>
      <c r="Q65" s="72">
        <f t="shared" si="17"/>
        <v>0</v>
      </c>
      <c r="R65" s="72"/>
      <c r="S65" s="72"/>
      <c r="T65" s="72"/>
      <c r="U65" s="72"/>
      <c r="V65" s="72"/>
      <c r="W65" s="72"/>
      <c r="X65" s="72"/>
      <c r="Y65" s="72"/>
      <c r="Z65" s="72"/>
      <c r="AA65" s="72"/>
      <c r="AB65" s="72"/>
      <c r="AC65" s="72" t="s">
        <v>263</v>
      </c>
      <c r="AD65" s="72" t="s">
        <v>264</v>
      </c>
      <c r="AE65" s="72" t="s">
        <v>265</v>
      </c>
      <c r="AF65" s="72" t="s">
        <v>266</v>
      </c>
      <c r="AG65" s="72" t="s">
        <v>266</v>
      </c>
      <c r="AH65" s="75" t="s">
        <v>328</v>
      </c>
      <c r="AI65" s="73" t="s">
        <v>298</v>
      </c>
      <c r="AJ65" s="76" t="s">
        <v>67</v>
      </c>
      <c r="AK65" s="76" t="s">
        <v>68</v>
      </c>
      <c r="AL65" s="75"/>
      <c r="XFD65" s="26" t="e">
        <f>VLOOKUP(B:B,'[1]项目计划（资金安排）'!$B:$B,1,FALSE)</f>
        <v>#N/A</v>
      </c>
    </row>
    <row r="66" s="26" customFormat="1" ht="100" customHeight="1" spans="1:38 16384:16384">
      <c r="A66" s="59">
        <f>SUBTOTAL(103,$D$11:D66)</f>
        <v>37</v>
      </c>
      <c r="B66" s="86" t="s">
        <v>329</v>
      </c>
      <c r="C66" s="86">
        <v>2026</v>
      </c>
      <c r="D66" s="62" t="s">
        <v>330</v>
      </c>
      <c r="E66" s="62" t="s">
        <v>257</v>
      </c>
      <c r="F66" s="62" t="s">
        <v>258</v>
      </c>
      <c r="G66" s="74" t="s">
        <v>55</v>
      </c>
      <c r="H66" s="62" t="s">
        <v>331</v>
      </c>
      <c r="I66" s="74" t="s">
        <v>119</v>
      </c>
      <c r="J66" s="62" t="s">
        <v>332</v>
      </c>
      <c r="K66" s="59">
        <v>4</v>
      </c>
      <c r="L66" s="59" t="s">
        <v>262</v>
      </c>
      <c r="M66" s="59">
        <v>1</v>
      </c>
      <c r="N66" s="72">
        <v>226</v>
      </c>
      <c r="O66" s="72">
        <v>1023</v>
      </c>
      <c r="P66" s="72">
        <v>390</v>
      </c>
      <c r="Q66" s="72">
        <f t="shared" si="17"/>
        <v>369</v>
      </c>
      <c r="R66" s="72"/>
      <c r="S66" s="72">
        <v>260</v>
      </c>
      <c r="T66" s="72">
        <v>109</v>
      </c>
      <c r="U66" s="72"/>
      <c r="V66" s="72"/>
      <c r="W66" s="72"/>
      <c r="X66" s="72"/>
      <c r="Y66" s="72"/>
      <c r="Z66" s="72"/>
      <c r="AA66" s="72"/>
      <c r="AB66" s="72"/>
      <c r="AC66" s="72" t="s">
        <v>251</v>
      </c>
      <c r="AD66" s="72" t="s">
        <v>252</v>
      </c>
      <c r="AE66" s="72" t="s">
        <v>303</v>
      </c>
      <c r="AF66" s="72" t="s">
        <v>304</v>
      </c>
      <c r="AG66" s="72" t="s">
        <v>93</v>
      </c>
      <c r="AH66" s="75" t="s">
        <v>333</v>
      </c>
      <c r="AI66" s="73" t="s">
        <v>323</v>
      </c>
      <c r="AJ66" s="76" t="s">
        <v>67</v>
      </c>
      <c r="AK66" s="76" t="s">
        <v>68</v>
      </c>
      <c r="AL66" s="75"/>
      <c r="XFD66" s="77" t="s">
        <v>69</v>
      </c>
    </row>
    <row r="67" s="26" customFormat="1" ht="100" customHeight="1" spans="1:38 16384:16384">
      <c r="A67" s="59">
        <f>SUBTOTAL(103,$D$11:D67)</f>
        <v>38</v>
      </c>
      <c r="B67" s="86" t="s">
        <v>334</v>
      </c>
      <c r="C67" s="86">
        <v>2026</v>
      </c>
      <c r="D67" s="62" t="s">
        <v>335</v>
      </c>
      <c r="E67" s="62" t="s">
        <v>257</v>
      </c>
      <c r="F67" s="62" t="s">
        <v>258</v>
      </c>
      <c r="G67" s="74" t="s">
        <v>271</v>
      </c>
      <c r="H67" s="62" t="s">
        <v>336</v>
      </c>
      <c r="I67" s="74" t="s">
        <v>119</v>
      </c>
      <c r="J67" s="62" t="s">
        <v>337</v>
      </c>
      <c r="K67" s="59">
        <v>2</v>
      </c>
      <c r="L67" s="59" t="s">
        <v>262</v>
      </c>
      <c r="M67" s="59">
        <v>1</v>
      </c>
      <c r="N67" s="72">
        <v>379</v>
      </c>
      <c r="O67" s="72">
        <v>1696</v>
      </c>
      <c r="P67" s="72">
        <v>150</v>
      </c>
      <c r="Q67" s="72">
        <f t="shared" si="17"/>
        <v>0</v>
      </c>
      <c r="R67" s="72"/>
      <c r="S67" s="72"/>
      <c r="T67" s="72"/>
      <c r="U67" s="72"/>
      <c r="V67" s="72"/>
      <c r="W67" s="72"/>
      <c r="X67" s="72"/>
      <c r="Y67" s="72"/>
      <c r="Z67" s="72"/>
      <c r="AA67" s="72"/>
      <c r="AB67" s="72"/>
      <c r="AC67" s="72" t="s">
        <v>243</v>
      </c>
      <c r="AD67" s="72" t="s">
        <v>244</v>
      </c>
      <c r="AE67" s="72" t="s">
        <v>265</v>
      </c>
      <c r="AF67" s="72" t="s">
        <v>266</v>
      </c>
      <c r="AG67" s="72" t="s">
        <v>266</v>
      </c>
      <c r="AH67" s="75" t="s">
        <v>338</v>
      </c>
      <c r="AI67" s="73" t="s">
        <v>339</v>
      </c>
      <c r="AJ67" s="76" t="s">
        <v>67</v>
      </c>
      <c r="AK67" s="76" t="s">
        <v>68</v>
      </c>
      <c r="AL67" s="75"/>
      <c r="XFD67" s="26" t="e">
        <f>VLOOKUP(B:B,'[1]项目计划（资金安排）'!$B:$B,1,FALSE)</f>
        <v>#N/A</v>
      </c>
    </row>
    <row r="68" s="26" customFormat="1" ht="194" customHeight="1" spans="1:38 16384:16384">
      <c r="A68" s="59">
        <f>SUBTOTAL(103,$D$11:D68)</f>
        <v>39</v>
      </c>
      <c r="B68" s="86" t="s">
        <v>340</v>
      </c>
      <c r="C68" s="86">
        <v>2026</v>
      </c>
      <c r="D68" s="62" t="s">
        <v>341</v>
      </c>
      <c r="E68" s="62" t="s">
        <v>257</v>
      </c>
      <c r="F68" s="62" t="s">
        <v>258</v>
      </c>
      <c r="G68" s="74" t="s">
        <v>271</v>
      </c>
      <c r="H68" s="62" t="s">
        <v>342</v>
      </c>
      <c r="I68" s="74" t="s">
        <v>119</v>
      </c>
      <c r="J68" s="62" t="s">
        <v>343</v>
      </c>
      <c r="K68" s="59">
        <v>2.282</v>
      </c>
      <c r="L68" s="59" t="s">
        <v>262</v>
      </c>
      <c r="M68" s="59">
        <v>1</v>
      </c>
      <c r="N68" s="72">
        <v>395</v>
      </c>
      <c r="O68" s="72">
        <v>1528</v>
      </c>
      <c r="P68" s="72">
        <v>450.51</v>
      </c>
      <c r="Q68" s="72">
        <f t="shared" si="17"/>
        <v>0</v>
      </c>
      <c r="R68" s="72"/>
      <c r="S68" s="72"/>
      <c r="T68" s="72"/>
      <c r="U68" s="72"/>
      <c r="V68" s="72"/>
      <c r="W68" s="72"/>
      <c r="X68" s="72"/>
      <c r="Y68" s="72"/>
      <c r="Z68" s="72"/>
      <c r="AA68" s="72"/>
      <c r="AB68" s="72"/>
      <c r="AC68" s="72" t="s">
        <v>263</v>
      </c>
      <c r="AD68" s="72" t="s">
        <v>264</v>
      </c>
      <c r="AE68" s="72" t="s">
        <v>265</v>
      </c>
      <c r="AF68" s="72" t="s">
        <v>266</v>
      </c>
      <c r="AG68" s="72" t="s">
        <v>266</v>
      </c>
      <c r="AH68" s="75" t="s">
        <v>344</v>
      </c>
      <c r="AI68" s="73" t="s">
        <v>275</v>
      </c>
      <c r="AJ68" s="76" t="s">
        <v>67</v>
      </c>
      <c r="AK68" s="76" t="s">
        <v>68</v>
      </c>
      <c r="AL68" s="75"/>
      <c r="XFD68" s="26" t="e">
        <f>VLOOKUP(B:B,'[1]项目计划（资金安排）'!$B:$B,1,FALSE)</f>
        <v>#N/A</v>
      </c>
    </row>
    <row r="69" s="26" customFormat="1" ht="121" customHeight="1" spans="1:38 16384:16384">
      <c r="A69" s="59">
        <f>SUBTOTAL(103,$D$11:D69)</f>
        <v>40</v>
      </c>
      <c r="B69" s="86" t="s">
        <v>345</v>
      </c>
      <c r="C69" s="86">
        <v>2026</v>
      </c>
      <c r="D69" s="62" t="s">
        <v>346</v>
      </c>
      <c r="E69" s="62" t="s">
        <v>347</v>
      </c>
      <c r="F69" s="62" t="s">
        <v>348</v>
      </c>
      <c r="G69" s="74" t="s">
        <v>55</v>
      </c>
      <c r="H69" s="62" t="s">
        <v>349</v>
      </c>
      <c r="I69" s="74" t="s">
        <v>119</v>
      </c>
      <c r="J69" s="62" t="s">
        <v>350</v>
      </c>
      <c r="K69" s="72">
        <v>2</v>
      </c>
      <c r="L69" s="72" t="s">
        <v>127</v>
      </c>
      <c r="M69" s="72">
        <v>1</v>
      </c>
      <c r="N69" s="72">
        <v>200</v>
      </c>
      <c r="O69" s="72">
        <v>1050</v>
      </c>
      <c r="P69" s="59">
        <v>500</v>
      </c>
      <c r="Q69" s="72">
        <f t="shared" si="17"/>
        <v>475</v>
      </c>
      <c r="R69" s="72">
        <v>200</v>
      </c>
      <c r="S69" s="72">
        <v>275</v>
      </c>
      <c r="T69" s="72"/>
      <c r="U69" s="72"/>
      <c r="V69" s="72"/>
      <c r="W69" s="72"/>
      <c r="X69" s="72"/>
      <c r="Y69" s="72"/>
      <c r="Z69" s="72"/>
      <c r="AA69" s="72"/>
      <c r="AB69" s="72"/>
      <c r="AC69" s="72" t="s">
        <v>243</v>
      </c>
      <c r="AD69" s="72" t="s">
        <v>244</v>
      </c>
      <c r="AE69" s="72" t="s">
        <v>62</v>
      </c>
      <c r="AF69" s="60" t="s">
        <v>63</v>
      </c>
      <c r="AG69" s="60" t="s">
        <v>64</v>
      </c>
      <c r="AH69" s="75" t="s">
        <v>351</v>
      </c>
      <c r="AI69" s="73" t="s">
        <v>352</v>
      </c>
      <c r="AJ69" s="76" t="s">
        <v>67</v>
      </c>
      <c r="AK69" s="76" t="s">
        <v>68</v>
      </c>
      <c r="AL69" s="75"/>
      <c r="XFD69" s="77" t="s">
        <v>69</v>
      </c>
    </row>
    <row r="70" s="26" customFormat="1" ht="121" customHeight="1" spans="1:38 16384:16384">
      <c r="A70" s="59">
        <f>SUBTOTAL(103,$D$11:D70)</f>
        <v>41</v>
      </c>
      <c r="B70" s="86" t="s">
        <v>353</v>
      </c>
      <c r="C70" s="86">
        <v>2026</v>
      </c>
      <c r="D70" s="62" t="s">
        <v>354</v>
      </c>
      <c r="E70" s="62" t="s">
        <v>347</v>
      </c>
      <c r="F70" s="62" t="s">
        <v>348</v>
      </c>
      <c r="G70" s="74" t="s">
        <v>55</v>
      </c>
      <c r="H70" s="62" t="s">
        <v>355</v>
      </c>
      <c r="I70" s="74" t="s">
        <v>119</v>
      </c>
      <c r="J70" s="62" t="s">
        <v>356</v>
      </c>
      <c r="K70" s="72">
        <v>4</v>
      </c>
      <c r="L70" s="72" t="s">
        <v>127</v>
      </c>
      <c r="M70" s="72">
        <v>1</v>
      </c>
      <c r="N70" s="72">
        <v>454</v>
      </c>
      <c r="O70" s="72">
        <v>1663</v>
      </c>
      <c r="P70" s="59">
        <v>520</v>
      </c>
      <c r="Q70" s="72">
        <f t="shared" si="17"/>
        <v>0</v>
      </c>
      <c r="R70" s="72"/>
      <c r="S70" s="72"/>
      <c r="T70" s="72"/>
      <c r="U70" s="72"/>
      <c r="V70" s="72"/>
      <c r="W70" s="72"/>
      <c r="X70" s="72"/>
      <c r="Y70" s="72"/>
      <c r="Z70" s="72"/>
      <c r="AA70" s="72"/>
      <c r="AB70" s="72"/>
      <c r="AC70" s="72" t="s">
        <v>136</v>
      </c>
      <c r="AD70" s="72" t="s">
        <v>197</v>
      </c>
      <c r="AE70" s="72" t="s">
        <v>265</v>
      </c>
      <c r="AF70" s="72" t="s">
        <v>266</v>
      </c>
      <c r="AG70" s="72" t="s">
        <v>266</v>
      </c>
      <c r="AH70" s="75" t="s">
        <v>198</v>
      </c>
      <c r="AI70" s="73" t="s">
        <v>357</v>
      </c>
      <c r="AJ70" s="76" t="s">
        <v>67</v>
      </c>
      <c r="AK70" s="76" t="s">
        <v>68</v>
      </c>
      <c r="AL70" s="75"/>
      <c r="XFD70" s="26" t="e">
        <f>VLOOKUP(B:B,'[1]项目计划（资金安排）'!$B:$B,1,FALSE)</f>
        <v>#N/A</v>
      </c>
    </row>
    <row r="71" s="26" customFormat="1" ht="121" customHeight="1" spans="1:38 16384:16384">
      <c r="A71" s="59">
        <f>SUBTOTAL(103,$D$11:D71)</f>
        <v>42</v>
      </c>
      <c r="B71" s="86" t="s">
        <v>358</v>
      </c>
      <c r="C71" s="86">
        <v>2026</v>
      </c>
      <c r="D71" s="62" t="s">
        <v>359</v>
      </c>
      <c r="E71" s="62" t="s">
        <v>347</v>
      </c>
      <c r="F71" s="62" t="s">
        <v>348</v>
      </c>
      <c r="G71" s="74" t="s">
        <v>55</v>
      </c>
      <c r="H71" s="62" t="s">
        <v>136</v>
      </c>
      <c r="I71" s="74" t="s">
        <v>119</v>
      </c>
      <c r="J71" s="62" t="s">
        <v>360</v>
      </c>
      <c r="K71" s="72">
        <v>1</v>
      </c>
      <c r="L71" s="72" t="s">
        <v>127</v>
      </c>
      <c r="M71" s="72">
        <v>1</v>
      </c>
      <c r="N71" s="72">
        <v>481</v>
      </c>
      <c r="O71" s="72">
        <v>1443</v>
      </c>
      <c r="P71" s="59">
        <v>2000</v>
      </c>
      <c r="Q71" s="72">
        <f t="shared" si="17"/>
        <v>0</v>
      </c>
      <c r="R71" s="72"/>
      <c r="S71" s="72"/>
      <c r="T71" s="72"/>
      <c r="U71" s="72"/>
      <c r="V71" s="72"/>
      <c r="W71" s="72"/>
      <c r="X71" s="72"/>
      <c r="Y71" s="72"/>
      <c r="Z71" s="72"/>
      <c r="AA71" s="72"/>
      <c r="AB71" s="72"/>
      <c r="AC71" s="72" t="s">
        <v>136</v>
      </c>
      <c r="AD71" s="72" t="s">
        <v>197</v>
      </c>
      <c r="AE71" s="72" t="s">
        <v>265</v>
      </c>
      <c r="AF71" s="72" t="s">
        <v>266</v>
      </c>
      <c r="AG71" s="72" t="s">
        <v>266</v>
      </c>
      <c r="AH71" s="75" t="s">
        <v>361</v>
      </c>
      <c r="AI71" s="73" t="s">
        <v>362</v>
      </c>
      <c r="AJ71" s="76" t="s">
        <v>67</v>
      </c>
      <c r="AK71" s="76" t="s">
        <v>68</v>
      </c>
      <c r="AL71" s="75"/>
      <c r="XFD71" s="26" t="e">
        <f>VLOOKUP(B:B,'[1]项目计划（资金安排）'!$B:$B,1,FALSE)</f>
        <v>#N/A</v>
      </c>
    </row>
    <row r="72" s="26" customFormat="1" ht="121" customHeight="1" spans="1:38 16384:16384">
      <c r="A72" s="59">
        <f>SUBTOTAL(103,$D$11:D72)</f>
        <v>43</v>
      </c>
      <c r="B72" s="86" t="s">
        <v>363</v>
      </c>
      <c r="C72" s="86">
        <v>2026</v>
      </c>
      <c r="D72" s="62" t="s">
        <v>364</v>
      </c>
      <c r="E72" s="62" t="s">
        <v>347</v>
      </c>
      <c r="F72" s="62" t="s">
        <v>348</v>
      </c>
      <c r="G72" s="74" t="s">
        <v>55</v>
      </c>
      <c r="H72" s="62" t="s">
        <v>365</v>
      </c>
      <c r="I72" s="74" t="s">
        <v>119</v>
      </c>
      <c r="J72" s="62" t="s">
        <v>366</v>
      </c>
      <c r="K72" s="72">
        <v>20</v>
      </c>
      <c r="L72" s="72" t="s">
        <v>262</v>
      </c>
      <c r="M72" s="72">
        <v>1</v>
      </c>
      <c r="N72" s="72">
        <v>20</v>
      </c>
      <c r="O72" s="72">
        <v>50</v>
      </c>
      <c r="P72" s="59">
        <v>200</v>
      </c>
      <c r="Q72" s="72">
        <f t="shared" si="17"/>
        <v>190</v>
      </c>
      <c r="R72" s="72">
        <v>100</v>
      </c>
      <c r="S72" s="72">
        <v>90</v>
      </c>
      <c r="T72" s="72"/>
      <c r="U72" s="72"/>
      <c r="V72" s="72"/>
      <c r="W72" s="72"/>
      <c r="X72" s="72"/>
      <c r="Y72" s="72"/>
      <c r="Z72" s="72"/>
      <c r="AA72" s="72"/>
      <c r="AB72" s="72"/>
      <c r="AC72" s="72" t="s">
        <v>128</v>
      </c>
      <c r="AD72" s="72" t="s">
        <v>129</v>
      </c>
      <c r="AE72" s="72" t="s">
        <v>62</v>
      </c>
      <c r="AF72" s="60" t="s">
        <v>63</v>
      </c>
      <c r="AG72" s="60" t="s">
        <v>64</v>
      </c>
      <c r="AH72" s="75" t="s">
        <v>367</v>
      </c>
      <c r="AI72" s="73" t="s">
        <v>368</v>
      </c>
      <c r="AJ72" s="76" t="s">
        <v>67</v>
      </c>
      <c r="AK72" s="76" t="s">
        <v>68</v>
      </c>
      <c r="AL72" s="75"/>
      <c r="XFD72" s="77" t="s">
        <v>69</v>
      </c>
    </row>
    <row r="73" s="26" customFormat="1" ht="30" customHeight="1" spans="1:38 16384:16384">
      <c r="A73" s="68" t="s">
        <v>50</v>
      </c>
      <c r="B73" s="53" t="s">
        <v>369</v>
      </c>
      <c r="C73" s="53"/>
      <c r="D73" s="53"/>
      <c r="E73" s="53"/>
      <c r="F73" s="53"/>
      <c r="G73" s="53"/>
      <c r="H73" s="53"/>
      <c r="I73" s="53"/>
      <c r="J73" s="53"/>
      <c r="K73" s="69"/>
      <c r="L73" s="69"/>
      <c r="M73" s="69"/>
      <c r="N73" s="69"/>
      <c r="O73" s="69"/>
      <c r="P73" s="69"/>
      <c r="Q73" s="69"/>
      <c r="R73" s="69"/>
      <c r="S73" s="69"/>
      <c r="T73" s="69"/>
      <c r="U73" s="69"/>
      <c r="V73" s="69"/>
      <c r="W73" s="69"/>
      <c r="X73" s="69"/>
      <c r="Y73" s="69"/>
      <c r="Z73" s="69"/>
      <c r="AA73" s="69"/>
      <c r="AB73" s="69"/>
      <c r="AC73" s="70"/>
      <c r="AD73" s="70"/>
      <c r="AE73" s="70"/>
      <c r="AF73" s="70"/>
      <c r="AG73" s="70"/>
      <c r="AH73" s="70"/>
      <c r="AI73" s="71"/>
      <c r="AJ73" s="70"/>
      <c r="AK73" s="70"/>
      <c r="AL73" s="70"/>
    </row>
    <row r="74" s="26" customFormat="1" ht="30" customHeight="1" spans="1:38 16384:16384">
      <c r="A74" s="68" t="s">
        <v>50</v>
      </c>
      <c r="B74" s="53" t="s">
        <v>370</v>
      </c>
      <c r="C74" s="53"/>
      <c r="D74" s="53"/>
      <c r="E74" s="53"/>
      <c r="F74" s="53"/>
      <c r="G74" s="53"/>
      <c r="H74" s="53"/>
      <c r="I74" s="53"/>
      <c r="J74" s="53"/>
      <c r="K74" s="69"/>
      <c r="L74" s="69"/>
      <c r="M74" s="69"/>
      <c r="N74" s="69"/>
      <c r="O74" s="69"/>
      <c r="P74" s="69"/>
      <c r="Q74" s="69"/>
      <c r="R74" s="69"/>
      <c r="S74" s="69"/>
      <c r="T74" s="69"/>
      <c r="U74" s="69"/>
      <c r="V74" s="69"/>
      <c r="W74" s="69"/>
      <c r="X74" s="69"/>
      <c r="Y74" s="69"/>
      <c r="Z74" s="69"/>
      <c r="AA74" s="69"/>
      <c r="AB74" s="69"/>
      <c r="AC74" s="70"/>
      <c r="AD74" s="70"/>
      <c r="AE74" s="70"/>
      <c r="AF74" s="70"/>
      <c r="AG74" s="70"/>
      <c r="AH74" s="70"/>
      <c r="AI74" s="71"/>
      <c r="AJ74" s="70"/>
      <c r="AK74" s="70"/>
      <c r="AL74" s="70"/>
    </row>
    <row r="75" s="26" customFormat="1" ht="30" customHeight="1" spans="1:38 16384:16384">
      <c r="A75" s="68" t="s">
        <v>48</v>
      </c>
      <c r="B75" s="53" t="s">
        <v>371</v>
      </c>
      <c r="C75" s="53"/>
      <c r="D75" s="53"/>
      <c r="E75" s="53"/>
      <c r="F75" s="53"/>
      <c r="G75" s="53"/>
      <c r="H75" s="53"/>
      <c r="I75" s="53"/>
      <c r="J75" s="53"/>
      <c r="K75" s="69">
        <f>K76+K77+K78+K79</f>
        <v>0</v>
      </c>
      <c r="L75" s="69"/>
      <c r="M75" s="69">
        <f t="shared" ref="M75:AB75" si="18">M76+M77+M78+M79</f>
        <v>0</v>
      </c>
      <c r="N75" s="69">
        <f t="shared" si="18"/>
        <v>0</v>
      </c>
      <c r="O75" s="69">
        <f t="shared" si="18"/>
        <v>0</v>
      </c>
      <c r="P75" s="69">
        <f t="shared" si="18"/>
        <v>0</v>
      </c>
      <c r="Q75" s="69">
        <f t="shared" si="18"/>
        <v>0</v>
      </c>
      <c r="R75" s="69">
        <f t="shared" si="18"/>
        <v>0</v>
      </c>
      <c r="S75" s="69">
        <f t="shared" si="18"/>
        <v>0</v>
      </c>
      <c r="T75" s="69">
        <f t="shared" si="18"/>
        <v>0</v>
      </c>
      <c r="U75" s="69">
        <f t="shared" si="18"/>
        <v>0</v>
      </c>
      <c r="V75" s="69">
        <f t="shared" si="18"/>
        <v>0</v>
      </c>
      <c r="W75" s="69">
        <f t="shared" si="18"/>
        <v>0</v>
      </c>
      <c r="X75" s="69">
        <f t="shared" si="18"/>
        <v>0</v>
      </c>
      <c r="Y75" s="69">
        <f t="shared" si="18"/>
        <v>0</v>
      </c>
      <c r="Z75" s="69">
        <f t="shared" si="18"/>
        <v>0</v>
      </c>
      <c r="AA75" s="69">
        <f t="shared" si="18"/>
        <v>0</v>
      </c>
      <c r="AB75" s="69">
        <f t="shared" si="18"/>
        <v>0</v>
      </c>
      <c r="AC75" s="70"/>
      <c r="AD75" s="70"/>
      <c r="AE75" s="70"/>
      <c r="AF75" s="70"/>
      <c r="AG75" s="70"/>
      <c r="AH75" s="70"/>
      <c r="AI75" s="71"/>
      <c r="AJ75" s="70"/>
      <c r="AK75" s="70"/>
      <c r="AL75" s="70"/>
    </row>
    <row r="76" s="26" customFormat="1" ht="30" customHeight="1" spans="1:38 16384:16384">
      <c r="A76" s="68" t="s">
        <v>50</v>
      </c>
      <c r="B76" s="53" t="s">
        <v>372</v>
      </c>
      <c r="C76" s="53"/>
      <c r="D76" s="53"/>
      <c r="E76" s="53"/>
      <c r="F76" s="53"/>
      <c r="G76" s="53"/>
      <c r="H76" s="53"/>
      <c r="I76" s="53"/>
      <c r="J76" s="53"/>
      <c r="K76" s="69"/>
      <c r="L76" s="69"/>
      <c r="M76" s="69"/>
      <c r="N76" s="69"/>
      <c r="O76" s="69"/>
      <c r="P76" s="69"/>
      <c r="Q76" s="69"/>
      <c r="R76" s="69"/>
      <c r="S76" s="69"/>
      <c r="T76" s="69"/>
      <c r="U76" s="69"/>
      <c r="V76" s="69"/>
      <c r="W76" s="69"/>
      <c r="X76" s="69"/>
      <c r="Y76" s="69"/>
      <c r="Z76" s="69"/>
      <c r="AA76" s="69"/>
      <c r="AB76" s="69"/>
      <c r="AC76" s="70"/>
      <c r="AD76" s="70"/>
      <c r="AE76" s="70"/>
      <c r="AF76" s="70"/>
      <c r="AG76" s="70"/>
      <c r="AH76" s="70"/>
      <c r="AI76" s="71"/>
      <c r="AJ76" s="70"/>
      <c r="AK76" s="70"/>
      <c r="AL76" s="70"/>
    </row>
    <row r="77" s="26" customFormat="1" ht="30" customHeight="1" spans="1:38 16384:16384">
      <c r="A77" s="68" t="s">
        <v>50</v>
      </c>
      <c r="B77" s="53" t="s">
        <v>373</v>
      </c>
      <c r="C77" s="53"/>
      <c r="D77" s="53"/>
      <c r="E77" s="53"/>
      <c r="F77" s="53"/>
      <c r="G77" s="53"/>
      <c r="H77" s="53"/>
      <c r="I77" s="53"/>
      <c r="J77" s="53"/>
      <c r="K77" s="69"/>
      <c r="L77" s="69"/>
      <c r="M77" s="69"/>
      <c r="N77" s="69"/>
      <c r="O77" s="69"/>
      <c r="P77" s="69"/>
      <c r="Q77" s="69"/>
      <c r="R77" s="69"/>
      <c r="S77" s="69"/>
      <c r="T77" s="69"/>
      <c r="U77" s="69"/>
      <c r="V77" s="69"/>
      <c r="W77" s="69"/>
      <c r="X77" s="69"/>
      <c r="Y77" s="69"/>
      <c r="Z77" s="69"/>
      <c r="AA77" s="69"/>
      <c r="AB77" s="69"/>
      <c r="AC77" s="70"/>
      <c r="AD77" s="70"/>
      <c r="AE77" s="70"/>
      <c r="AF77" s="70"/>
      <c r="AG77" s="70"/>
      <c r="AH77" s="70"/>
      <c r="AI77" s="71"/>
      <c r="AJ77" s="70"/>
      <c r="AK77" s="70"/>
      <c r="AL77" s="70"/>
    </row>
    <row r="78" s="26" customFormat="1" ht="30" customHeight="1" spans="1:38 16384:16384">
      <c r="A78" s="68" t="s">
        <v>50</v>
      </c>
      <c r="B78" s="53" t="s">
        <v>374</v>
      </c>
      <c r="C78" s="53"/>
      <c r="D78" s="53"/>
      <c r="E78" s="53"/>
      <c r="F78" s="53"/>
      <c r="G78" s="53"/>
      <c r="H78" s="53"/>
      <c r="I78" s="53"/>
      <c r="J78" s="53"/>
      <c r="K78" s="69"/>
      <c r="L78" s="69"/>
      <c r="M78" s="69"/>
      <c r="N78" s="69"/>
      <c r="O78" s="69"/>
      <c r="P78" s="69"/>
      <c r="Q78" s="69"/>
      <c r="R78" s="69"/>
      <c r="S78" s="69"/>
      <c r="T78" s="69"/>
      <c r="U78" s="69"/>
      <c r="V78" s="69"/>
      <c r="W78" s="69"/>
      <c r="X78" s="69"/>
      <c r="Y78" s="69"/>
      <c r="Z78" s="69"/>
      <c r="AA78" s="69"/>
      <c r="AB78" s="69"/>
      <c r="AC78" s="70"/>
      <c r="AD78" s="70"/>
      <c r="AE78" s="70"/>
      <c r="AF78" s="70"/>
      <c r="AG78" s="70"/>
      <c r="AH78" s="70"/>
      <c r="AI78" s="71"/>
      <c r="AJ78" s="70"/>
      <c r="AK78" s="70"/>
      <c r="AL78" s="70"/>
    </row>
    <row r="79" s="26" customFormat="1" ht="30" customHeight="1" spans="1:38 16384:16384">
      <c r="A79" s="68" t="s">
        <v>50</v>
      </c>
      <c r="B79" s="53" t="s">
        <v>375</v>
      </c>
      <c r="C79" s="53"/>
      <c r="D79" s="53"/>
      <c r="E79" s="53"/>
      <c r="F79" s="53"/>
      <c r="G79" s="53"/>
      <c r="H79" s="53"/>
      <c r="I79" s="53"/>
      <c r="J79" s="53"/>
      <c r="K79" s="69"/>
      <c r="L79" s="69"/>
      <c r="M79" s="69"/>
      <c r="N79" s="69"/>
      <c r="O79" s="69"/>
      <c r="P79" s="69"/>
      <c r="Q79" s="69"/>
      <c r="R79" s="69"/>
      <c r="S79" s="69"/>
      <c r="T79" s="69"/>
      <c r="U79" s="69"/>
      <c r="V79" s="69"/>
      <c r="W79" s="69"/>
      <c r="X79" s="69"/>
      <c r="Y79" s="69"/>
      <c r="Z79" s="69"/>
      <c r="AA79" s="69"/>
      <c r="AB79" s="69"/>
      <c r="AC79" s="70"/>
      <c r="AD79" s="70"/>
      <c r="AE79" s="70"/>
      <c r="AF79" s="70"/>
      <c r="AG79" s="70"/>
      <c r="AH79" s="70"/>
      <c r="AI79" s="71"/>
      <c r="AJ79" s="70"/>
      <c r="AK79" s="70"/>
      <c r="AL79" s="70"/>
    </row>
    <row r="80" s="26" customFormat="1" ht="30" customHeight="1" spans="1:38 16384:16384">
      <c r="A80" s="68" t="s">
        <v>48</v>
      </c>
      <c r="B80" s="53" t="s">
        <v>376</v>
      </c>
      <c r="C80" s="53"/>
      <c r="D80" s="53"/>
      <c r="E80" s="53"/>
      <c r="F80" s="53"/>
      <c r="G80" s="53"/>
      <c r="H80" s="53"/>
      <c r="I80" s="53"/>
      <c r="J80" s="53"/>
      <c r="K80" s="69">
        <f>K81+K83+K84+K85+K86</f>
        <v>1</v>
      </c>
      <c r="L80" s="69"/>
      <c r="M80" s="69">
        <f t="shared" ref="M80:AB80" si="19">M81+M83+M84+M85+M86</f>
        <v>1</v>
      </c>
      <c r="N80" s="69">
        <f t="shared" si="19"/>
        <v>5200</v>
      </c>
      <c r="O80" s="69">
        <f t="shared" si="19"/>
        <v>20800</v>
      </c>
      <c r="P80" s="69">
        <f t="shared" si="19"/>
        <v>760</v>
      </c>
      <c r="Q80" s="69">
        <f t="shared" si="19"/>
        <v>496.98</v>
      </c>
      <c r="R80" s="69">
        <f t="shared" si="19"/>
        <v>0</v>
      </c>
      <c r="S80" s="69">
        <f t="shared" si="19"/>
        <v>496.98</v>
      </c>
      <c r="T80" s="69">
        <f t="shared" si="19"/>
        <v>0</v>
      </c>
      <c r="U80" s="69">
        <f t="shared" si="19"/>
        <v>0</v>
      </c>
      <c r="V80" s="69">
        <f t="shared" si="19"/>
        <v>0</v>
      </c>
      <c r="W80" s="69">
        <f t="shared" si="19"/>
        <v>0</v>
      </c>
      <c r="X80" s="69">
        <f t="shared" si="19"/>
        <v>0</v>
      </c>
      <c r="Y80" s="69">
        <f t="shared" si="19"/>
        <v>0</v>
      </c>
      <c r="Z80" s="69">
        <f t="shared" si="19"/>
        <v>0</v>
      </c>
      <c r="AA80" s="69">
        <f t="shared" si="19"/>
        <v>0</v>
      </c>
      <c r="AB80" s="69">
        <f t="shared" si="19"/>
        <v>0</v>
      </c>
      <c r="AC80" s="70"/>
      <c r="AD80" s="70"/>
      <c r="AE80" s="70"/>
      <c r="AF80" s="70"/>
      <c r="AG80" s="70"/>
      <c r="AH80" s="70"/>
      <c r="AI80" s="71"/>
      <c r="AJ80" s="70"/>
      <c r="AK80" s="70"/>
      <c r="AL80" s="70"/>
    </row>
    <row r="81" s="26" customFormat="1" ht="30" customHeight="1" spans="1:38 16384:16384">
      <c r="A81" s="68" t="s">
        <v>50</v>
      </c>
      <c r="B81" s="53" t="s">
        <v>377</v>
      </c>
      <c r="C81" s="53"/>
      <c r="D81" s="53"/>
      <c r="E81" s="53"/>
      <c r="F81" s="53"/>
      <c r="G81" s="53"/>
      <c r="H81" s="53"/>
      <c r="I81" s="53"/>
      <c r="J81" s="53"/>
      <c r="K81" s="69">
        <f>SUM(K82)</f>
        <v>1</v>
      </c>
      <c r="L81" s="69"/>
      <c r="M81" s="69">
        <f t="shared" ref="M81:AB81" si="20">SUM(M82)</f>
        <v>1</v>
      </c>
      <c r="N81" s="69">
        <f t="shared" si="20"/>
        <v>5200</v>
      </c>
      <c r="O81" s="69">
        <f t="shared" si="20"/>
        <v>20800</v>
      </c>
      <c r="P81" s="69">
        <f t="shared" si="20"/>
        <v>760</v>
      </c>
      <c r="Q81" s="69">
        <f t="shared" si="20"/>
        <v>496.98</v>
      </c>
      <c r="R81" s="69">
        <f t="shared" si="20"/>
        <v>0</v>
      </c>
      <c r="S81" s="69">
        <f t="shared" si="20"/>
        <v>496.98</v>
      </c>
      <c r="T81" s="69">
        <f t="shared" si="20"/>
        <v>0</v>
      </c>
      <c r="U81" s="69">
        <f t="shared" si="20"/>
        <v>0</v>
      </c>
      <c r="V81" s="69">
        <f t="shared" si="20"/>
        <v>0</v>
      </c>
      <c r="W81" s="69">
        <f t="shared" si="20"/>
        <v>0</v>
      </c>
      <c r="X81" s="69">
        <f t="shared" si="20"/>
        <v>0</v>
      </c>
      <c r="Y81" s="69">
        <f t="shared" si="20"/>
        <v>0</v>
      </c>
      <c r="Z81" s="69">
        <f t="shared" si="20"/>
        <v>0</v>
      </c>
      <c r="AA81" s="69">
        <f t="shared" si="20"/>
        <v>0</v>
      </c>
      <c r="AB81" s="69">
        <f t="shared" si="20"/>
        <v>0</v>
      </c>
      <c r="AC81" s="70"/>
      <c r="AD81" s="70"/>
      <c r="AE81" s="70"/>
      <c r="AF81" s="70"/>
      <c r="AG81" s="70"/>
      <c r="AH81" s="70"/>
      <c r="AI81" s="71"/>
      <c r="AJ81" s="70"/>
      <c r="AK81" s="70"/>
      <c r="AL81" s="70"/>
    </row>
    <row r="82" s="26" customFormat="1" ht="127" customHeight="1" spans="1:38 16384:16384">
      <c r="A82" s="59">
        <f>SUBTOTAL(103,$D$11:D82)</f>
        <v>44</v>
      </c>
      <c r="B82" s="60" t="s">
        <v>378</v>
      </c>
      <c r="C82" s="81"/>
      <c r="D82" s="60" t="s">
        <v>379</v>
      </c>
      <c r="E82" s="60" t="s">
        <v>47</v>
      </c>
      <c r="F82" s="79" t="s">
        <v>376</v>
      </c>
      <c r="G82" s="74" t="s">
        <v>55</v>
      </c>
      <c r="H82" s="60" t="s">
        <v>56</v>
      </c>
      <c r="I82" s="74" t="s">
        <v>380</v>
      </c>
      <c r="J82" s="67" t="s">
        <v>381</v>
      </c>
      <c r="K82" s="69">
        <v>1</v>
      </c>
      <c r="L82" s="69" t="s">
        <v>382</v>
      </c>
      <c r="M82" s="69">
        <v>1</v>
      </c>
      <c r="N82" s="69">
        <v>5200</v>
      </c>
      <c r="O82" s="89">
        <v>20800</v>
      </c>
      <c r="P82" s="69">
        <v>760</v>
      </c>
      <c r="Q82" s="69">
        <f>R82+S82+T82+U82+V82+W82+X82+Y82</f>
        <v>496.98</v>
      </c>
      <c r="R82" s="69"/>
      <c r="S82" s="69">
        <v>496.98</v>
      </c>
      <c r="T82" s="69"/>
      <c r="U82" s="69"/>
      <c r="V82" s="69"/>
      <c r="W82" s="69"/>
      <c r="X82" s="69"/>
      <c r="Y82" s="69"/>
      <c r="Z82" s="69"/>
      <c r="AA82" s="69"/>
      <c r="AB82" s="69"/>
      <c r="AC82" s="70" t="s">
        <v>62</v>
      </c>
      <c r="AD82" s="60" t="s">
        <v>63</v>
      </c>
      <c r="AE82" s="72" t="s">
        <v>62</v>
      </c>
      <c r="AF82" s="60" t="s">
        <v>63</v>
      </c>
      <c r="AG82" s="60" t="s">
        <v>64</v>
      </c>
      <c r="AH82" s="90" t="s">
        <v>383</v>
      </c>
      <c r="AI82" s="73" t="s">
        <v>384</v>
      </c>
      <c r="AJ82" s="91" t="s">
        <v>96</v>
      </c>
      <c r="AK82" s="91"/>
      <c r="AL82" s="70"/>
      <c r="XFD82" s="77" t="s">
        <v>69</v>
      </c>
    </row>
    <row r="83" s="26" customFormat="1" ht="30" customHeight="1" spans="1:38 16384:16384">
      <c r="A83" s="68" t="s">
        <v>50</v>
      </c>
      <c r="B83" s="53" t="s">
        <v>385</v>
      </c>
      <c r="C83" s="53"/>
      <c r="D83" s="53"/>
      <c r="E83" s="53"/>
      <c r="F83" s="53"/>
      <c r="G83" s="53"/>
      <c r="H83" s="53"/>
      <c r="I83" s="53"/>
      <c r="J83" s="53"/>
      <c r="K83" s="69"/>
      <c r="L83" s="69"/>
      <c r="M83" s="69"/>
      <c r="N83" s="69"/>
      <c r="O83" s="69"/>
      <c r="P83" s="69"/>
      <c r="Q83" s="69"/>
      <c r="R83" s="69"/>
      <c r="S83" s="69"/>
      <c r="T83" s="69"/>
      <c r="U83" s="69"/>
      <c r="V83" s="69"/>
      <c r="W83" s="69"/>
      <c r="X83" s="69"/>
      <c r="Y83" s="69"/>
      <c r="Z83" s="69"/>
      <c r="AA83" s="69"/>
      <c r="AB83" s="69"/>
      <c r="AC83" s="70"/>
      <c r="AD83" s="70"/>
      <c r="AE83" s="70"/>
      <c r="AF83" s="70"/>
      <c r="AG83" s="70"/>
      <c r="AH83" s="70"/>
      <c r="AI83" s="71"/>
      <c r="AJ83" s="70"/>
      <c r="AK83" s="70"/>
      <c r="AL83" s="70"/>
    </row>
    <row r="84" s="26" customFormat="1" ht="30" customHeight="1" spans="1:38 16384:16384">
      <c r="A84" s="68" t="s">
        <v>50</v>
      </c>
      <c r="B84" s="53" t="s">
        <v>386</v>
      </c>
      <c r="C84" s="53"/>
      <c r="D84" s="53"/>
      <c r="E84" s="53"/>
      <c r="F84" s="53"/>
      <c r="G84" s="53"/>
      <c r="H84" s="53"/>
      <c r="I84" s="53"/>
      <c r="J84" s="53"/>
      <c r="K84" s="69"/>
      <c r="L84" s="69"/>
      <c r="M84" s="69"/>
      <c r="N84" s="69"/>
      <c r="O84" s="69"/>
      <c r="P84" s="69"/>
      <c r="Q84" s="69"/>
      <c r="R84" s="69"/>
      <c r="S84" s="69"/>
      <c r="T84" s="69"/>
      <c r="U84" s="69"/>
      <c r="V84" s="69"/>
      <c r="W84" s="69"/>
      <c r="X84" s="69"/>
      <c r="Y84" s="69"/>
      <c r="Z84" s="69"/>
      <c r="AA84" s="69"/>
      <c r="AB84" s="69"/>
      <c r="AC84" s="70"/>
      <c r="AD84" s="70"/>
      <c r="AE84" s="70"/>
      <c r="AF84" s="70"/>
      <c r="AG84" s="70"/>
      <c r="AH84" s="70"/>
      <c r="AI84" s="71"/>
      <c r="AJ84" s="70"/>
      <c r="AK84" s="70"/>
      <c r="AL84" s="70"/>
    </row>
    <row r="85" s="26" customFormat="1" ht="30" customHeight="1" spans="1:38 16384:16384">
      <c r="A85" s="68" t="s">
        <v>50</v>
      </c>
      <c r="B85" s="53" t="s">
        <v>387</v>
      </c>
      <c r="C85" s="53"/>
      <c r="D85" s="53"/>
      <c r="E85" s="53"/>
      <c r="F85" s="53"/>
      <c r="G85" s="53"/>
      <c r="H85" s="53"/>
      <c r="I85" s="53"/>
      <c r="J85" s="53"/>
      <c r="K85" s="69"/>
      <c r="L85" s="69"/>
      <c r="M85" s="69"/>
      <c r="N85" s="69"/>
      <c r="O85" s="69"/>
      <c r="P85" s="69"/>
      <c r="Q85" s="69"/>
      <c r="R85" s="69"/>
      <c r="S85" s="69"/>
      <c r="T85" s="69"/>
      <c r="U85" s="69"/>
      <c r="V85" s="69"/>
      <c r="W85" s="69"/>
      <c r="X85" s="69"/>
      <c r="Y85" s="69"/>
      <c r="Z85" s="69"/>
      <c r="AA85" s="69"/>
      <c r="AB85" s="69"/>
      <c r="AC85" s="70"/>
      <c r="AD85" s="70"/>
      <c r="AE85" s="70"/>
      <c r="AF85" s="70"/>
      <c r="AG85" s="70"/>
      <c r="AH85" s="70"/>
      <c r="AI85" s="71"/>
      <c r="AJ85" s="70"/>
      <c r="AK85" s="70"/>
      <c r="AL85" s="70"/>
    </row>
    <row r="86" s="26" customFormat="1" ht="30" customHeight="1" spans="1:38 16384:16384">
      <c r="A86" s="68" t="s">
        <v>50</v>
      </c>
      <c r="B86" s="53" t="s">
        <v>388</v>
      </c>
      <c r="C86" s="53"/>
      <c r="D86" s="53"/>
      <c r="E86" s="53"/>
      <c r="F86" s="53"/>
      <c r="G86" s="53"/>
      <c r="H86" s="53"/>
      <c r="I86" s="53"/>
      <c r="J86" s="53"/>
      <c r="K86" s="69"/>
      <c r="L86" s="69"/>
      <c r="M86" s="69"/>
      <c r="N86" s="69"/>
      <c r="O86" s="69"/>
      <c r="P86" s="69"/>
      <c r="Q86" s="69"/>
      <c r="R86" s="69"/>
      <c r="S86" s="69"/>
      <c r="T86" s="69"/>
      <c r="U86" s="69"/>
      <c r="V86" s="69"/>
      <c r="W86" s="69"/>
      <c r="X86" s="69"/>
      <c r="Y86" s="69"/>
      <c r="Z86" s="69"/>
      <c r="AA86" s="69"/>
      <c r="AB86" s="69"/>
      <c r="AC86" s="70"/>
      <c r="AD86" s="70"/>
      <c r="AE86" s="70"/>
      <c r="AF86" s="70"/>
      <c r="AG86" s="70"/>
      <c r="AH86" s="70"/>
      <c r="AI86" s="71"/>
      <c r="AJ86" s="70"/>
      <c r="AK86" s="70"/>
      <c r="AL86" s="70"/>
    </row>
    <row r="87" s="26" customFormat="1" ht="30" customHeight="1" spans="1:38 16384:16384">
      <c r="A87" s="52" t="s">
        <v>46</v>
      </c>
      <c r="B87" s="53" t="s">
        <v>389</v>
      </c>
      <c r="C87" s="53"/>
      <c r="D87" s="53"/>
      <c r="E87" s="53"/>
      <c r="F87" s="53"/>
      <c r="G87" s="53"/>
      <c r="H87" s="53"/>
      <c r="I87" s="53"/>
      <c r="J87" s="53"/>
      <c r="K87" s="69"/>
      <c r="L87" s="69"/>
      <c r="M87" s="69">
        <f>M88+M91+M95+M98+M102</f>
        <v>1</v>
      </c>
      <c r="N87" s="69"/>
      <c r="O87" s="69"/>
      <c r="P87" s="69">
        <f t="shared" ref="P87:AB87" si="21">P88+P91+P95+P98+P102</f>
        <v>1020</v>
      </c>
      <c r="Q87" s="69">
        <f t="shared" si="21"/>
        <v>1020</v>
      </c>
      <c r="R87" s="69">
        <f t="shared" si="21"/>
        <v>0</v>
      </c>
      <c r="S87" s="69">
        <f t="shared" si="21"/>
        <v>1020</v>
      </c>
      <c r="T87" s="69">
        <f t="shared" si="21"/>
        <v>0</v>
      </c>
      <c r="U87" s="69">
        <f t="shared" si="21"/>
        <v>0</v>
      </c>
      <c r="V87" s="69">
        <f t="shared" si="21"/>
        <v>0</v>
      </c>
      <c r="W87" s="69">
        <f t="shared" si="21"/>
        <v>0</v>
      </c>
      <c r="X87" s="69">
        <f t="shared" si="21"/>
        <v>0</v>
      </c>
      <c r="Y87" s="69">
        <f t="shared" si="21"/>
        <v>0</v>
      </c>
      <c r="Z87" s="69">
        <f t="shared" si="21"/>
        <v>0</v>
      </c>
      <c r="AA87" s="69">
        <f t="shared" si="21"/>
        <v>0</v>
      </c>
      <c r="AB87" s="69">
        <f t="shared" si="21"/>
        <v>0</v>
      </c>
      <c r="AC87" s="70"/>
      <c r="AD87" s="70"/>
      <c r="AE87" s="70"/>
      <c r="AF87" s="70"/>
      <c r="AG87" s="70"/>
      <c r="AH87" s="70"/>
      <c r="AI87" s="71"/>
      <c r="AJ87" s="70"/>
      <c r="AK87" s="70"/>
      <c r="AL87" s="70"/>
    </row>
    <row r="88" s="26" customFormat="1" ht="30" customHeight="1" spans="1:38 16384:16384">
      <c r="A88" s="52" t="s">
        <v>48</v>
      </c>
      <c r="B88" s="53" t="s">
        <v>390</v>
      </c>
      <c r="C88" s="53"/>
      <c r="D88" s="53"/>
      <c r="E88" s="53"/>
      <c r="F88" s="53"/>
      <c r="G88" s="53"/>
      <c r="H88" s="53"/>
      <c r="I88" s="53"/>
      <c r="J88" s="53"/>
      <c r="K88" s="69">
        <f>K89+K90</f>
        <v>0</v>
      </c>
      <c r="L88" s="69"/>
      <c r="M88" s="69">
        <f t="shared" ref="M88:AB88" si="22">M89+M90</f>
        <v>0</v>
      </c>
      <c r="N88" s="69">
        <f t="shared" si="22"/>
        <v>0</v>
      </c>
      <c r="O88" s="69">
        <f t="shared" si="22"/>
        <v>0</v>
      </c>
      <c r="P88" s="69">
        <f t="shared" si="22"/>
        <v>0</v>
      </c>
      <c r="Q88" s="69">
        <f t="shared" si="22"/>
        <v>0</v>
      </c>
      <c r="R88" s="69">
        <f t="shared" si="22"/>
        <v>0</v>
      </c>
      <c r="S88" s="69">
        <f t="shared" si="22"/>
        <v>0</v>
      </c>
      <c r="T88" s="69">
        <f t="shared" si="22"/>
        <v>0</v>
      </c>
      <c r="U88" s="69">
        <f t="shared" si="22"/>
        <v>0</v>
      </c>
      <c r="V88" s="69">
        <f t="shared" si="22"/>
        <v>0</v>
      </c>
      <c r="W88" s="69">
        <f t="shared" si="22"/>
        <v>0</v>
      </c>
      <c r="X88" s="69">
        <f t="shared" si="22"/>
        <v>0</v>
      </c>
      <c r="Y88" s="69">
        <f t="shared" si="22"/>
        <v>0</v>
      </c>
      <c r="Z88" s="69">
        <f t="shared" si="22"/>
        <v>0</v>
      </c>
      <c r="AA88" s="69">
        <f t="shared" si="22"/>
        <v>0</v>
      </c>
      <c r="AB88" s="69">
        <f t="shared" si="22"/>
        <v>0</v>
      </c>
      <c r="AC88" s="70"/>
      <c r="AD88" s="70"/>
      <c r="AE88" s="70"/>
      <c r="AF88" s="70"/>
      <c r="AG88" s="70"/>
      <c r="AH88" s="70"/>
      <c r="AI88" s="71"/>
      <c r="AJ88" s="70"/>
      <c r="AK88" s="70"/>
      <c r="AL88" s="70"/>
    </row>
    <row r="89" s="26" customFormat="1" ht="30" customHeight="1" spans="1:38 16384:16384">
      <c r="A89" s="68" t="s">
        <v>50</v>
      </c>
      <c r="B89" s="53" t="s">
        <v>391</v>
      </c>
      <c r="C89" s="53"/>
      <c r="D89" s="53"/>
      <c r="E89" s="53"/>
      <c r="F89" s="53"/>
      <c r="G89" s="53"/>
      <c r="H89" s="53"/>
      <c r="I89" s="53"/>
      <c r="J89" s="53"/>
      <c r="K89" s="69"/>
      <c r="L89" s="69"/>
      <c r="M89" s="69"/>
      <c r="N89" s="69"/>
      <c r="O89" s="69"/>
      <c r="P89" s="69"/>
      <c r="Q89" s="69"/>
      <c r="R89" s="69"/>
      <c r="S89" s="69"/>
      <c r="T89" s="69"/>
      <c r="U89" s="69"/>
      <c r="V89" s="69"/>
      <c r="W89" s="69"/>
      <c r="X89" s="69"/>
      <c r="Y89" s="69"/>
      <c r="Z89" s="69"/>
      <c r="AA89" s="69"/>
      <c r="AB89" s="69"/>
      <c r="AC89" s="70"/>
      <c r="AD89" s="70"/>
      <c r="AE89" s="70"/>
      <c r="AF89" s="70"/>
      <c r="AG89" s="70"/>
      <c r="AH89" s="70"/>
      <c r="AI89" s="71"/>
      <c r="AJ89" s="70"/>
      <c r="AK89" s="70"/>
      <c r="AL89" s="70"/>
    </row>
    <row r="90" s="26" customFormat="1" ht="30" customHeight="1" spans="1:38 16384:16384">
      <c r="A90" s="68" t="s">
        <v>50</v>
      </c>
      <c r="B90" s="53" t="s">
        <v>392</v>
      </c>
      <c r="C90" s="53"/>
      <c r="D90" s="53"/>
      <c r="E90" s="53"/>
      <c r="F90" s="53"/>
      <c r="G90" s="53"/>
      <c r="H90" s="53"/>
      <c r="I90" s="53"/>
      <c r="J90" s="53"/>
      <c r="K90" s="69"/>
      <c r="L90" s="69"/>
      <c r="M90" s="69"/>
      <c r="N90" s="69"/>
      <c r="O90" s="69"/>
      <c r="P90" s="69"/>
      <c r="Q90" s="69"/>
      <c r="R90" s="69"/>
      <c r="S90" s="69"/>
      <c r="T90" s="69"/>
      <c r="U90" s="69"/>
      <c r="V90" s="69"/>
      <c r="W90" s="69"/>
      <c r="X90" s="69"/>
      <c r="Y90" s="69"/>
      <c r="Z90" s="69"/>
      <c r="AA90" s="69"/>
      <c r="AB90" s="69"/>
      <c r="AC90" s="70"/>
      <c r="AD90" s="70"/>
      <c r="AE90" s="70"/>
      <c r="AF90" s="70"/>
      <c r="AG90" s="70"/>
      <c r="AH90" s="70"/>
      <c r="AI90" s="71"/>
      <c r="AJ90" s="70"/>
      <c r="AK90" s="70"/>
      <c r="AL90" s="70"/>
    </row>
    <row r="91" s="26" customFormat="1" ht="30" customHeight="1" spans="1:38 16384:16384">
      <c r="A91" s="68" t="s">
        <v>48</v>
      </c>
      <c r="B91" s="53" t="s">
        <v>393</v>
      </c>
      <c r="C91" s="53"/>
      <c r="D91" s="53"/>
      <c r="E91" s="53"/>
      <c r="F91" s="53"/>
      <c r="G91" s="53"/>
      <c r="H91" s="53"/>
      <c r="I91" s="53"/>
      <c r="J91" s="53"/>
      <c r="K91" s="69">
        <f>K92+K93+K94</f>
        <v>0</v>
      </c>
      <c r="L91" s="69"/>
      <c r="M91" s="69">
        <f t="shared" ref="M91:AB91" si="23">M92+M93+M94</f>
        <v>0</v>
      </c>
      <c r="N91" s="69">
        <f t="shared" si="23"/>
        <v>0</v>
      </c>
      <c r="O91" s="69">
        <f t="shared" si="23"/>
        <v>0</v>
      </c>
      <c r="P91" s="69">
        <f t="shared" si="23"/>
        <v>0</v>
      </c>
      <c r="Q91" s="69">
        <f t="shared" si="23"/>
        <v>0</v>
      </c>
      <c r="R91" s="69">
        <f t="shared" si="23"/>
        <v>0</v>
      </c>
      <c r="S91" s="69">
        <f t="shared" si="23"/>
        <v>0</v>
      </c>
      <c r="T91" s="69">
        <f t="shared" si="23"/>
        <v>0</v>
      </c>
      <c r="U91" s="69">
        <f t="shared" si="23"/>
        <v>0</v>
      </c>
      <c r="V91" s="69">
        <f t="shared" si="23"/>
        <v>0</v>
      </c>
      <c r="W91" s="69">
        <f t="shared" si="23"/>
        <v>0</v>
      </c>
      <c r="X91" s="69">
        <f t="shared" si="23"/>
        <v>0</v>
      </c>
      <c r="Y91" s="69">
        <f t="shared" si="23"/>
        <v>0</v>
      </c>
      <c r="Z91" s="69">
        <f t="shared" si="23"/>
        <v>0</v>
      </c>
      <c r="AA91" s="69">
        <f t="shared" si="23"/>
        <v>0</v>
      </c>
      <c r="AB91" s="69">
        <f t="shared" si="23"/>
        <v>0</v>
      </c>
      <c r="AC91" s="70"/>
      <c r="AD91" s="70"/>
      <c r="AE91" s="70"/>
      <c r="AF91" s="70"/>
      <c r="AG91" s="70"/>
      <c r="AH91" s="70"/>
      <c r="AI91" s="71"/>
      <c r="AJ91" s="70"/>
      <c r="AK91" s="70"/>
      <c r="AL91" s="70"/>
    </row>
    <row r="92" s="26" customFormat="1" ht="30" customHeight="1" spans="1:38 16384:16384">
      <c r="A92" s="68" t="s">
        <v>50</v>
      </c>
      <c r="B92" s="53" t="s">
        <v>394</v>
      </c>
      <c r="C92" s="53"/>
      <c r="D92" s="53"/>
      <c r="E92" s="53"/>
      <c r="F92" s="53"/>
      <c r="G92" s="53"/>
      <c r="H92" s="53"/>
      <c r="I92" s="53"/>
      <c r="J92" s="53"/>
      <c r="K92" s="69"/>
      <c r="L92" s="69"/>
      <c r="M92" s="69"/>
      <c r="N92" s="69"/>
      <c r="O92" s="69"/>
      <c r="P92" s="69"/>
      <c r="Q92" s="69"/>
      <c r="R92" s="69"/>
      <c r="S92" s="69"/>
      <c r="T92" s="69"/>
      <c r="U92" s="69"/>
      <c r="V92" s="69"/>
      <c r="W92" s="69"/>
      <c r="X92" s="69"/>
      <c r="Y92" s="69"/>
      <c r="Z92" s="69"/>
      <c r="AA92" s="69"/>
      <c r="AB92" s="69"/>
      <c r="AC92" s="70"/>
      <c r="AD92" s="70"/>
      <c r="AE92" s="70"/>
      <c r="AF92" s="70"/>
      <c r="AG92" s="70"/>
      <c r="AH92" s="70"/>
      <c r="AI92" s="71"/>
      <c r="AJ92" s="70"/>
      <c r="AK92" s="70"/>
      <c r="AL92" s="70"/>
    </row>
    <row r="93" s="26" customFormat="1" ht="30" customHeight="1" spans="1:38 16384:16384">
      <c r="A93" s="68" t="s">
        <v>50</v>
      </c>
      <c r="B93" s="53" t="s">
        <v>395</v>
      </c>
      <c r="C93" s="53"/>
      <c r="D93" s="53"/>
      <c r="E93" s="53"/>
      <c r="F93" s="53"/>
      <c r="G93" s="53"/>
      <c r="H93" s="53"/>
      <c r="I93" s="53"/>
      <c r="J93" s="53"/>
      <c r="K93" s="69"/>
      <c r="L93" s="69"/>
      <c r="M93" s="69"/>
      <c r="N93" s="69"/>
      <c r="O93" s="69"/>
      <c r="P93" s="69"/>
      <c r="Q93" s="69"/>
      <c r="R93" s="69"/>
      <c r="S93" s="69"/>
      <c r="T93" s="69"/>
      <c r="U93" s="69"/>
      <c r="V93" s="69"/>
      <c r="W93" s="69"/>
      <c r="X93" s="69"/>
      <c r="Y93" s="69"/>
      <c r="Z93" s="69"/>
      <c r="AA93" s="69"/>
      <c r="AB93" s="69"/>
      <c r="AC93" s="70"/>
      <c r="AD93" s="70"/>
      <c r="AE93" s="70"/>
      <c r="AF93" s="70"/>
      <c r="AG93" s="70"/>
      <c r="AH93" s="70"/>
      <c r="AI93" s="71"/>
      <c r="AJ93" s="70"/>
      <c r="AK93" s="70"/>
      <c r="AL93" s="70"/>
    </row>
    <row r="94" s="26" customFormat="1" ht="30" customHeight="1" spans="1:38 16384:16384">
      <c r="A94" s="68" t="s">
        <v>50</v>
      </c>
      <c r="B94" s="53" t="s">
        <v>396</v>
      </c>
      <c r="C94" s="53"/>
      <c r="D94" s="53"/>
      <c r="E94" s="53"/>
      <c r="F94" s="53"/>
      <c r="G94" s="53"/>
      <c r="H94" s="53"/>
      <c r="I94" s="53"/>
      <c r="J94" s="53"/>
      <c r="K94" s="69"/>
      <c r="L94" s="69"/>
      <c r="M94" s="69"/>
      <c r="N94" s="69"/>
      <c r="O94" s="69"/>
      <c r="P94" s="69"/>
      <c r="Q94" s="69"/>
      <c r="R94" s="69"/>
      <c r="S94" s="69"/>
      <c r="T94" s="69"/>
      <c r="U94" s="69"/>
      <c r="V94" s="69"/>
      <c r="W94" s="69"/>
      <c r="X94" s="69"/>
      <c r="Y94" s="69"/>
      <c r="Z94" s="69"/>
      <c r="AA94" s="69"/>
      <c r="AB94" s="69"/>
      <c r="AC94" s="70"/>
      <c r="AD94" s="70"/>
      <c r="AE94" s="70"/>
      <c r="AF94" s="70"/>
      <c r="AG94" s="70"/>
      <c r="AH94" s="70"/>
      <c r="AI94" s="71"/>
      <c r="AJ94" s="70"/>
      <c r="AK94" s="70"/>
      <c r="AL94" s="70"/>
    </row>
    <row r="95" s="26" customFormat="1" ht="30" customHeight="1" spans="1:38 16384:16384">
      <c r="A95" s="68" t="s">
        <v>48</v>
      </c>
      <c r="B95" s="53" t="s">
        <v>397</v>
      </c>
      <c r="C95" s="53"/>
      <c r="D95" s="53"/>
      <c r="E95" s="53"/>
      <c r="F95" s="53"/>
      <c r="G95" s="53"/>
      <c r="H95" s="53"/>
      <c r="I95" s="53"/>
      <c r="J95" s="53"/>
      <c r="K95" s="69">
        <f>K96+K97</f>
        <v>0</v>
      </c>
      <c r="L95" s="69"/>
      <c r="M95" s="69">
        <f t="shared" ref="M95:AB95" si="24">M96+M97</f>
        <v>0</v>
      </c>
      <c r="N95" s="69">
        <f t="shared" si="24"/>
        <v>0</v>
      </c>
      <c r="O95" s="69">
        <f t="shared" si="24"/>
        <v>0</v>
      </c>
      <c r="P95" s="69">
        <f t="shared" si="24"/>
        <v>0</v>
      </c>
      <c r="Q95" s="69">
        <f t="shared" si="24"/>
        <v>0</v>
      </c>
      <c r="R95" s="69">
        <f t="shared" si="24"/>
        <v>0</v>
      </c>
      <c r="S95" s="69">
        <f t="shared" si="24"/>
        <v>0</v>
      </c>
      <c r="T95" s="69">
        <f t="shared" si="24"/>
        <v>0</v>
      </c>
      <c r="U95" s="69">
        <f t="shared" si="24"/>
        <v>0</v>
      </c>
      <c r="V95" s="69">
        <f t="shared" si="24"/>
        <v>0</v>
      </c>
      <c r="W95" s="69">
        <f t="shared" si="24"/>
        <v>0</v>
      </c>
      <c r="X95" s="69">
        <f t="shared" si="24"/>
        <v>0</v>
      </c>
      <c r="Y95" s="69">
        <f t="shared" si="24"/>
        <v>0</v>
      </c>
      <c r="Z95" s="69">
        <f t="shared" si="24"/>
        <v>0</v>
      </c>
      <c r="AA95" s="69">
        <f t="shared" si="24"/>
        <v>0</v>
      </c>
      <c r="AB95" s="69">
        <f t="shared" si="24"/>
        <v>0</v>
      </c>
      <c r="AC95" s="70"/>
      <c r="AD95" s="70"/>
      <c r="AE95" s="70"/>
      <c r="AF95" s="70"/>
      <c r="AG95" s="70"/>
      <c r="AH95" s="70"/>
      <c r="AI95" s="71"/>
      <c r="AJ95" s="70"/>
      <c r="AK95" s="70"/>
      <c r="AL95" s="70"/>
    </row>
    <row r="96" s="26" customFormat="1" ht="30" customHeight="1" spans="1:38 16384:16384">
      <c r="A96" s="68" t="s">
        <v>50</v>
      </c>
      <c r="B96" s="53" t="s">
        <v>398</v>
      </c>
      <c r="C96" s="53"/>
      <c r="D96" s="53"/>
      <c r="E96" s="53"/>
      <c r="F96" s="53"/>
      <c r="G96" s="53"/>
      <c r="H96" s="53"/>
      <c r="I96" s="53"/>
      <c r="J96" s="53"/>
      <c r="K96" s="69"/>
      <c r="L96" s="69"/>
      <c r="M96" s="69"/>
      <c r="N96" s="69"/>
      <c r="O96" s="69"/>
      <c r="P96" s="69"/>
      <c r="Q96" s="69"/>
      <c r="R96" s="69"/>
      <c r="S96" s="69"/>
      <c r="T96" s="69"/>
      <c r="U96" s="69"/>
      <c r="V96" s="69"/>
      <c r="W96" s="69"/>
      <c r="X96" s="69"/>
      <c r="Y96" s="69"/>
      <c r="Z96" s="69"/>
      <c r="AA96" s="69"/>
      <c r="AB96" s="69"/>
      <c r="AC96" s="70"/>
      <c r="AD96" s="70"/>
      <c r="AE96" s="70"/>
      <c r="AF96" s="70"/>
      <c r="AG96" s="70"/>
      <c r="AH96" s="70"/>
      <c r="AI96" s="71"/>
      <c r="AJ96" s="70"/>
      <c r="AK96" s="70"/>
      <c r="AL96" s="70"/>
    </row>
    <row r="97" s="26" customFormat="1" ht="30" customHeight="1" spans="1:38 16384:16384">
      <c r="A97" s="68" t="s">
        <v>50</v>
      </c>
      <c r="B97" s="53" t="s">
        <v>399</v>
      </c>
      <c r="C97" s="53"/>
      <c r="D97" s="53"/>
      <c r="E97" s="53"/>
      <c r="F97" s="53"/>
      <c r="G97" s="53"/>
      <c r="H97" s="53"/>
      <c r="I97" s="53"/>
      <c r="J97" s="53"/>
      <c r="K97" s="69"/>
      <c r="L97" s="69"/>
      <c r="M97" s="69"/>
      <c r="N97" s="69"/>
      <c r="O97" s="69"/>
      <c r="P97" s="69"/>
      <c r="Q97" s="69"/>
      <c r="R97" s="69"/>
      <c r="S97" s="69"/>
      <c r="T97" s="69"/>
      <c r="U97" s="69"/>
      <c r="V97" s="69"/>
      <c r="W97" s="69"/>
      <c r="X97" s="69"/>
      <c r="Y97" s="69"/>
      <c r="Z97" s="69"/>
      <c r="AA97" s="69"/>
      <c r="AB97" s="69"/>
      <c r="AC97" s="70"/>
      <c r="AD97" s="70"/>
      <c r="AE97" s="70"/>
      <c r="AF97" s="70"/>
      <c r="AG97" s="70"/>
      <c r="AH97" s="70"/>
      <c r="AI97" s="71"/>
      <c r="AJ97" s="70"/>
      <c r="AK97" s="70"/>
      <c r="AL97" s="70"/>
    </row>
    <row r="98" s="26" customFormat="1" ht="30" customHeight="1" spans="1:38 16384:16384">
      <c r="A98" s="68" t="s">
        <v>48</v>
      </c>
      <c r="B98" s="53" t="s">
        <v>400</v>
      </c>
      <c r="C98" s="53"/>
      <c r="D98" s="53"/>
      <c r="E98" s="53"/>
      <c r="F98" s="53"/>
      <c r="G98" s="53"/>
      <c r="H98" s="53"/>
      <c r="I98" s="53"/>
      <c r="J98" s="53"/>
      <c r="K98" s="69">
        <f>K99+K100+K101</f>
        <v>0</v>
      </c>
      <c r="L98" s="69"/>
      <c r="M98" s="69">
        <f t="shared" ref="M98:AB98" si="25">M99+M100+M101</f>
        <v>0</v>
      </c>
      <c r="N98" s="69">
        <f t="shared" si="25"/>
        <v>0</v>
      </c>
      <c r="O98" s="69">
        <f t="shared" si="25"/>
        <v>0</v>
      </c>
      <c r="P98" s="69">
        <f t="shared" si="25"/>
        <v>0</v>
      </c>
      <c r="Q98" s="69">
        <f t="shared" si="25"/>
        <v>0</v>
      </c>
      <c r="R98" s="69">
        <f t="shared" si="25"/>
        <v>0</v>
      </c>
      <c r="S98" s="69">
        <f t="shared" si="25"/>
        <v>0</v>
      </c>
      <c r="T98" s="69">
        <f t="shared" si="25"/>
        <v>0</v>
      </c>
      <c r="U98" s="69">
        <f t="shared" si="25"/>
        <v>0</v>
      </c>
      <c r="V98" s="69">
        <f t="shared" si="25"/>
        <v>0</v>
      </c>
      <c r="W98" s="69">
        <f t="shared" si="25"/>
        <v>0</v>
      </c>
      <c r="X98" s="69">
        <f t="shared" si="25"/>
        <v>0</v>
      </c>
      <c r="Y98" s="69">
        <f t="shared" si="25"/>
        <v>0</v>
      </c>
      <c r="Z98" s="69">
        <f t="shared" si="25"/>
        <v>0</v>
      </c>
      <c r="AA98" s="69">
        <f t="shared" si="25"/>
        <v>0</v>
      </c>
      <c r="AB98" s="69">
        <f t="shared" si="25"/>
        <v>0</v>
      </c>
      <c r="AC98" s="70"/>
      <c r="AD98" s="70"/>
      <c r="AE98" s="70"/>
      <c r="AF98" s="70"/>
      <c r="AG98" s="70"/>
      <c r="AH98" s="70"/>
      <c r="AI98" s="71"/>
      <c r="AJ98" s="70"/>
      <c r="AK98" s="70"/>
      <c r="AL98" s="70"/>
    </row>
    <row r="99" s="26" customFormat="1" ht="30" customHeight="1" spans="1:38 16384:16384">
      <c r="A99" s="68" t="s">
        <v>50</v>
      </c>
      <c r="B99" s="53" t="s">
        <v>401</v>
      </c>
      <c r="C99" s="53"/>
      <c r="D99" s="53"/>
      <c r="E99" s="53"/>
      <c r="F99" s="53"/>
      <c r="G99" s="53"/>
      <c r="H99" s="53"/>
      <c r="I99" s="53"/>
      <c r="J99" s="53"/>
      <c r="K99" s="69"/>
      <c r="L99" s="69"/>
      <c r="M99" s="69"/>
      <c r="N99" s="69"/>
      <c r="O99" s="69"/>
      <c r="P99" s="69"/>
      <c r="Q99" s="69"/>
      <c r="R99" s="69"/>
      <c r="S99" s="69"/>
      <c r="T99" s="69"/>
      <c r="U99" s="69"/>
      <c r="V99" s="69"/>
      <c r="W99" s="69"/>
      <c r="X99" s="69"/>
      <c r="Y99" s="69"/>
      <c r="Z99" s="69"/>
      <c r="AA99" s="69"/>
      <c r="AB99" s="69"/>
      <c r="AC99" s="70"/>
      <c r="AD99" s="70"/>
      <c r="AE99" s="70"/>
      <c r="AF99" s="70"/>
      <c r="AG99" s="70"/>
      <c r="AH99" s="70"/>
      <c r="AI99" s="71"/>
      <c r="AJ99" s="70"/>
      <c r="AK99" s="70"/>
      <c r="AL99" s="70"/>
    </row>
    <row r="100" s="26" customFormat="1" ht="30" customHeight="1" spans="1:38 16384:16384">
      <c r="A100" s="68" t="s">
        <v>50</v>
      </c>
      <c r="B100" s="53" t="s">
        <v>402</v>
      </c>
      <c r="C100" s="53"/>
      <c r="D100" s="53"/>
      <c r="E100" s="53"/>
      <c r="F100" s="53"/>
      <c r="G100" s="53"/>
      <c r="H100" s="53"/>
      <c r="I100" s="53"/>
      <c r="J100" s="53"/>
      <c r="K100" s="69"/>
      <c r="L100" s="69"/>
      <c r="M100" s="69"/>
      <c r="N100" s="69"/>
      <c r="O100" s="69"/>
      <c r="P100" s="69"/>
      <c r="Q100" s="69"/>
      <c r="R100" s="69"/>
      <c r="S100" s="69"/>
      <c r="T100" s="69"/>
      <c r="U100" s="69"/>
      <c r="V100" s="69"/>
      <c r="W100" s="69"/>
      <c r="X100" s="69"/>
      <c r="Y100" s="69"/>
      <c r="Z100" s="69"/>
      <c r="AA100" s="69"/>
      <c r="AB100" s="69"/>
      <c r="AC100" s="70"/>
      <c r="AD100" s="70"/>
      <c r="AE100" s="70"/>
      <c r="AF100" s="70"/>
      <c r="AG100" s="70"/>
      <c r="AH100" s="70"/>
      <c r="AI100" s="71"/>
      <c r="AJ100" s="70"/>
      <c r="AK100" s="70"/>
      <c r="AL100" s="70"/>
    </row>
    <row r="101" s="26" customFormat="1" ht="30" customHeight="1" spans="1:38 16384:16384">
      <c r="A101" s="68" t="s">
        <v>50</v>
      </c>
      <c r="B101" s="53" t="s">
        <v>403</v>
      </c>
      <c r="C101" s="53"/>
      <c r="D101" s="53"/>
      <c r="E101" s="53"/>
      <c r="F101" s="53"/>
      <c r="G101" s="53"/>
      <c r="H101" s="53"/>
      <c r="I101" s="53"/>
      <c r="J101" s="53"/>
      <c r="K101" s="69"/>
      <c r="L101" s="69"/>
      <c r="M101" s="69"/>
      <c r="N101" s="69"/>
      <c r="O101" s="69"/>
      <c r="P101" s="69"/>
      <c r="Q101" s="69"/>
      <c r="R101" s="69"/>
      <c r="S101" s="69"/>
      <c r="T101" s="69"/>
      <c r="U101" s="69"/>
      <c r="V101" s="69"/>
      <c r="W101" s="69"/>
      <c r="X101" s="69"/>
      <c r="Y101" s="69"/>
      <c r="Z101" s="69"/>
      <c r="AA101" s="69"/>
      <c r="AB101" s="69"/>
      <c r="AC101" s="70"/>
      <c r="AD101" s="70"/>
      <c r="AE101" s="70"/>
      <c r="AF101" s="70"/>
      <c r="AG101" s="70"/>
      <c r="AH101" s="70"/>
      <c r="AI101" s="71"/>
      <c r="AJ101" s="70"/>
      <c r="AK101" s="70"/>
      <c r="AL101" s="70"/>
    </row>
    <row r="102" s="26" customFormat="1" ht="30" customHeight="1" spans="1:38 16384:16384">
      <c r="A102" s="68" t="s">
        <v>48</v>
      </c>
      <c r="B102" s="53" t="s">
        <v>404</v>
      </c>
      <c r="C102" s="53"/>
      <c r="D102" s="53"/>
      <c r="E102" s="53"/>
      <c r="F102" s="53"/>
      <c r="G102" s="53"/>
      <c r="H102" s="53"/>
      <c r="I102" s="53"/>
      <c r="J102" s="53"/>
      <c r="K102" s="69">
        <f>K103</f>
        <v>1181.872</v>
      </c>
      <c r="L102" s="69"/>
      <c r="M102" s="69">
        <f t="shared" ref="M102:AB102" si="26">M103</f>
        <v>1</v>
      </c>
      <c r="N102" s="69">
        <f t="shared" si="26"/>
        <v>850</v>
      </c>
      <c r="O102" s="69">
        <f t="shared" si="26"/>
        <v>850</v>
      </c>
      <c r="P102" s="69">
        <f t="shared" si="26"/>
        <v>1020</v>
      </c>
      <c r="Q102" s="69">
        <f t="shared" si="26"/>
        <v>1020</v>
      </c>
      <c r="R102" s="69">
        <f t="shared" si="26"/>
        <v>0</v>
      </c>
      <c r="S102" s="69">
        <f t="shared" si="26"/>
        <v>1020</v>
      </c>
      <c r="T102" s="69">
        <f t="shared" si="26"/>
        <v>0</v>
      </c>
      <c r="U102" s="69">
        <f t="shared" si="26"/>
        <v>0</v>
      </c>
      <c r="V102" s="69">
        <f t="shared" si="26"/>
        <v>0</v>
      </c>
      <c r="W102" s="69">
        <f t="shared" si="26"/>
        <v>0</v>
      </c>
      <c r="X102" s="69">
        <f t="shared" si="26"/>
        <v>0</v>
      </c>
      <c r="Y102" s="69">
        <f t="shared" si="26"/>
        <v>0</v>
      </c>
      <c r="Z102" s="69">
        <f t="shared" si="26"/>
        <v>0</v>
      </c>
      <c r="AA102" s="69">
        <f t="shared" si="26"/>
        <v>0</v>
      </c>
      <c r="AB102" s="69">
        <f t="shared" si="26"/>
        <v>0</v>
      </c>
      <c r="AC102" s="70"/>
      <c r="AD102" s="70"/>
      <c r="AE102" s="70"/>
      <c r="AF102" s="70"/>
      <c r="AG102" s="70"/>
      <c r="AH102" s="70"/>
      <c r="AI102" s="71"/>
      <c r="AJ102" s="70"/>
      <c r="AK102" s="70"/>
      <c r="AL102" s="70"/>
    </row>
    <row r="103" s="26" customFormat="1" ht="30" customHeight="1" spans="1:38 16384:16384">
      <c r="A103" s="68" t="s">
        <v>50</v>
      </c>
      <c r="B103" s="53" t="s">
        <v>404</v>
      </c>
      <c r="C103" s="53"/>
      <c r="D103" s="53"/>
      <c r="E103" s="53"/>
      <c r="F103" s="53"/>
      <c r="G103" s="53"/>
      <c r="H103" s="53"/>
      <c r="I103" s="53"/>
      <c r="J103" s="53"/>
      <c r="K103" s="69">
        <f>SUM(K104)</f>
        <v>1181.872</v>
      </c>
      <c r="L103" s="69"/>
      <c r="M103" s="69">
        <f t="shared" ref="M103:AB103" si="27">SUM(M104)</f>
        <v>1</v>
      </c>
      <c r="N103" s="69">
        <f t="shared" si="27"/>
        <v>850</v>
      </c>
      <c r="O103" s="69">
        <f t="shared" si="27"/>
        <v>850</v>
      </c>
      <c r="P103" s="69">
        <f t="shared" si="27"/>
        <v>1020</v>
      </c>
      <c r="Q103" s="69">
        <f t="shared" si="27"/>
        <v>1020</v>
      </c>
      <c r="R103" s="69">
        <f t="shared" si="27"/>
        <v>0</v>
      </c>
      <c r="S103" s="69">
        <f t="shared" si="27"/>
        <v>1020</v>
      </c>
      <c r="T103" s="69">
        <f t="shared" si="27"/>
        <v>0</v>
      </c>
      <c r="U103" s="69">
        <f t="shared" si="27"/>
        <v>0</v>
      </c>
      <c r="V103" s="69">
        <f t="shared" si="27"/>
        <v>0</v>
      </c>
      <c r="W103" s="69">
        <f t="shared" si="27"/>
        <v>0</v>
      </c>
      <c r="X103" s="69">
        <f t="shared" si="27"/>
        <v>0</v>
      </c>
      <c r="Y103" s="69">
        <f t="shared" si="27"/>
        <v>0</v>
      </c>
      <c r="Z103" s="69">
        <f t="shared" si="27"/>
        <v>0</v>
      </c>
      <c r="AA103" s="69">
        <f t="shared" si="27"/>
        <v>0</v>
      </c>
      <c r="AB103" s="69">
        <f t="shared" si="27"/>
        <v>0</v>
      </c>
      <c r="AC103" s="70"/>
      <c r="AD103" s="70"/>
      <c r="AE103" s="70"/>
      <c r="AF103" s="70"/>
      <c r="AG103" s="70"/>
      <c r="AH103" s="70"/>
      <c r="AI103" s="71"/>
      <c r="AJ103" s="70"/>
      <c r="AK103" s="70"/>
      <c r="AL103" s="70"/>
    </row>
    <row r="104" s="25" customFormat="1" ht="307" customHeight="1" spans="1:38 16384:16384">
      <c r="A104" s="59">
        <f>SUBTOTAL(103,$D$11:D104)</f>
        <v>45</v>
      </c>
      <c r="B104" s="60" t="s">
        <v>405</v>
      </c>
      <c r="C104" s="60">
        <v>2026</v>
      </c>
      <c r="D104" s="61" t="s">
        <v>406</v>
      </c>
      <c r="E104" s="61" t="s">
        <v>389</v>
      </c>
      <c r="F104" s="61" t="s">
        <v>404</v>
      </c>
      <c r="G104" s="62" t="s">
        <v>55</v>
      </c>
      <c r="H104" s="61" t="s">
        <v>56</v>
      </c>
      <c r="I104" s="62" t="s">
        <v>380</v>
      </c>
      <c r="J104" s="92" t="s">
        <v>407</v>
      </c>
      <c r="K104" s="60">
        <v>1181.872</v>
      </c>
      <c r="L104" s="60" t="s">
        <v>408</v>
      </c>
      <c r="M104" s="60">
        <v>1</v>
      </c>
      <c r="N104" s="60">
        <v>850</v>
      </c>
      <c r="O104" s="63">
        <v>850</v>
      </c>
      <c r="P104" s="60">
        <v>1020</v>
      </c>
      <c r="Q104" s="60">
        <f>R104+S104+T104+U104+V104+W104+X104+Y104</f>
        <v>1020</v>
      </c>
      <c r="R104" s="60"/>
      <c r="S104" s="60">
        <v>1020</v>
      </c>
      <c r="T104" s="60"/>
      <c r="U104" s="60"/>
      <c r="V104" s="60"/>
      <c r="W104" s="60"/>
      <c r="X104" s="60"/>
      <c r="Y104" s="60"/>
      <c r="Z104" s="60"/>
      <c r="AA104" s="60"/>
      <c r="AB104" s="60"/>
      <c r="AC104" s="60" t="s">
        <v>409</v>
      </c>
      <c r="AD104" s="60" t="s">
        <v>410</v>
      </c>
      <c r="AE104" s="60" t="s">
        <v>409</v>
      </c>
      <c r="AF104" s="60" t="s">
        <v>410</v>
      </c>
      <c r="AG104" s="60" t="s">
        <v>93</v>
      </c>
      <c r="AH104" s="93" t="s">
        <v>411</v>
      </c>
      <c r="AI104" s="65" t="s">
        <v>412</v>
      </c>
      <c r="AJ104" s="60" t="s">
        <v>67</v>
      </c>
      <c r="AK104" s="60" t="s">
        <v>68</v>
      </c>
      <c r="AL104" s="60"/>
      <c r="XFD104" s="66" t="s">
        <v>69</v>
      </c>
    </row>
    <row r="105" s="26" customFormat="1" ht="30" customHeight="1" spans="1:38 16384:16384">
      <c r="A105" s="52" t="s">
        <v>46</v>
      </c>
      <c r="B105" s="53" t="s">
        <v>413</v>
      </c>
      <c r="C105" s="53"/>
      <c r="D105" s="53"/>
      <c r="E105" s="53"/>
      <c r="F105" s="53"/>
      <c r="G105" s="53"/>
      <c r="H105" s="53"/>
      <c r="I105" s="53"/>
      <c r="J105" s="53"/>
      <c r="K105" s="69"/>
      <c r="L105" s="69"/>
      <c r="M105" s="69">
        <f>M106+M135+M150</f>
        <v>29</v>
      </c>
      <c r="N105" s="69"/>
      <c r="O105" s="69"/>
      <c r="P105" s="69">
        <f t="shared" ref="P105:AB105" si="28">P106+P135+P150</f>
        <v>22790.6</v>
      </c>
      <c r="Q105" s="69">
        <f t="shared" si="28"/>
        <v>5760</v>
      </c>
      <c r="R105" s="69">
        <f t="shared" si="28"/>
        <v>2100</v>
      </c>
      <c r="S105" s="69">
        <f t="shared" si="28"/>
        <v>2230</v>
      </c>
      <c r="T105" s="69">
        <f t="shared" si="28"/>
        <v>900</v>
      </c>
      <c r="U105" s="69">
        <f t="shared" si="28"/>
        <v>530</v>
      </c>
      <c r="V105" s="69">
        <f t="shared" si="28"/>
        <v>0</v>
      </c>
      <c r="W105" s="69">
        <f t="shared" si="28"/>
        <v>0</v>
      </c>
      <c r="X105" s="69">
        <f t="shared" si="28"/>
        <v>0</v>
      </c>
      <c r="Y105" s="69">
        <f t="shared" si="28"/>
        <v>0</v>
      </c>
      <c r="Z105" s="69">
        <f t="shared" si="28"/>
        <v>0</v>
      </c>
      <c r="AA105" s="69">
        <f t="shared" si="28"/>
        <v>0</v>
      </c>
      <c r="AB105" s="69">
        <f t="shared" si="28"/>
        <v>0</v>
      </c>
      <c r="AC105" s="70"/>
      <c r="AD105" s="70"/>
      <c r="AE105" s="70"/>
      <c r="AF105" s="70"/>
      <c r="AG105" s="70"/>
      <c r="AH105" s="70"/>
      <c r="AI105" s="71"/>
      <c r="AJ105" s="70"/>
      <c r="AK105" s="70"/>
      <c r="AL105" s="70"/>
    </row>
    <row r="106" s="26" customFormat="1" ht="30" customHeight="1" spans="1:38 16384:16384">
      <c r="A106" s="52" t="s">
        <v>48</v>
      </c>
      <c r="B106" s="53" t="s">
        <v>414</v>
      </c>
      <c r="C106" s="53"/>
      <c r="D106" s="53"/>
      <c r="E106" s="53"/>
      <c r="F106" s="53"/>
      <c r="G106" s="53"/>
      <c r="H106" s="53"/>
      <c r="I106" s="53"/>
      <c r="J106" s="53"/>
      <c r="K106" s="69">
        <f>K108+K121+K123+K133</f>
        <v>91.7</v>
      </c>
      <c r="L106" s="69"/>
      <c r="M106" s="69">
        <f t="shared" ref="M106:AB106" si="29">M108+M121+M123+M133</f>
        <v>19</v>
      </c>
      <c r="N106" s="69">
        <f t="shared" si="29"/>
        <v>7098</v>
      </c>
      <c r="O106" s="69">
        <f t="shared" si="29"/>
        <v>13166</v>
      </c>
      <c r="P106" s="69">
        <f t="shared" si="29"/>
        <v>10642.6</v>
      </c>
      <c r="Q106" s="69">
        <f t="shared" si="29"/>
        <v>5390</v>
      </c>
      <c r="R106" s="69">
        <f t="shared" si="29"/>
        <v>2100</v>
      </c>
      <c r="S106" s="69">
        <f t="shared" si="29"/>
        <v>2160</v>
      </c>
      <c r="T106" s="69">
        <f t="shared" si="29"/>
        <v>600</v>
      </c>
      <c r="U106" s="69">
        <f t="shared" si="29"/>
        <v>530</v>
      </c>
      <c r="V106" s="69">
        <f t="shared" si="29"/>
        <v>0</v>
      </c>
      <c r="W106" s="69">
        <f t="shared" si="29"/>
        <v>0</v>
      </c>
      <c r="X106" s="69">
        <f t="shared" si="29"/>
        <v>0</v>
      </c>
      <c r="Y106" s="69">
        <f t="shared" si="29"/>
        <v>0</v>
      </c>
      <c r="Z106" s="69">
        <f t="shared" si="29"/>
        <v>0</v>
      </c>
      <c r="AA106" s="69">
        <f t="shared" si="29"/>
        <v>0</v>
      </c>
      <c r="AB106" s="69">
        <f t="shared" si="29"/>
        <v>0</v>
      </c>
      <c r="AC106" s="70"/>
      <c r="AD106" s="70"/>
      <c r="AE106" s="70"/>
      <c r="AF106" s="70"/>
      <c r="AG106" s="70"/>
      <c r="AH106" s="70"/>
      <c r="AI106" s="71"/>
      <c r="AJ106" s="70"/>
      <c r="AK106" s="70"/>
      <c r="AL106" s="70"/>
    </row>
    <row r="107" s="26" customFormat="1" ht="30" customHeight="1" spans="1:38 16384:16384">
      <c r="A107" s="68" t="s">
        <v>50</v>
      </c>
      <c r="B107" s="53" t="s">
        <v>415</v>
      </c>
      <c r="C107" s="53"/>
      <c r="D107" s="53"/>
      <c r="E107" s="53"/>
      <c r="F107" s="53"/>
      <c r="G107" s="53"/>
      <c r="H107" s="53"/>
      <c r="I107" s="53"/>
      <c r="J107" s="53"/>
      <c r="K107" s="69"/>
      <c r="L107" s="69"/>
      <c r="M107" s="69"/>
      <c r="N107" s="69"/>
      <c r="O107" s="69"/>
      <c r="P107" s="69"/>
      <c r="Q107" s="69"/>
      <c r="R107" s="69"/>
      <c r="S107" s="69"/>
      <c r="T107" s="69"/>
      <c r="U107" s="69"/>
      <c r="V107" s="69"/>
      <c r="W107" s="69"/>
      <c r="X107" s="69"/>
      <c r="Y107" s="69"/>
      <c r="Z107" s="69"/>
      <c r="AA107" s="69"/>
      <c r="AB107" s="69"/>
      <c r="AC107" s="70"/>
      <c r="AD107" s="70"/>
      <c r="AE107" s="70"/>
      <c r="AF107" s="70"/>
      <c r="AG107" s="70"/>
      <c r="AH107" s="70"/>
      <c r="AI107" s="71"/>
      <c r="AJ107" s="70"/>
      <c r="AK107" s="70"/>
      <c r="AL107" s="70"/>
    </row>
    <row r="108" s="26" customFormat="1" ht="47" customHeight="1" spans="1:38 16384:16384">
      <c r="A108" s="68" t="s">
        <v>50</v>
      </c>
      <c r="B108" s="53" t="s">
        <v>416</v>
      </c>
      <c r="C108" s="53"/>
      <c r="D108" s="53"/>
      <c r="E108" s="53"/>
      <c r="F108" s="53"/>
      <c r="G108" s="53"/>
      <c r="H108" s="53"/>
      <c r="I108" s="53"/>
      <c r="J108" s="53"/>
      <c r="K108" s="69">
        <f>SUM(K109:K120)</f>
        <v>64.4</v>
      </c>
      <c r="L108" s="69"/>
      <c r="M108" s="69">
        <f t="shared" ref="M108:AB108" si="30">SUM(M109:M120)</f>
        <v>12</v>
      </c>
      <c r="N108" s="69">
        <f t="shared" si="30"/>
        <v>4244</v>
      </c>
      <c r="O108" s="69">
        <f t="shared" si="30"/>
        <v>0</v>
      </c>
      <c r="P108" s="69">
        <f t="shared" si="30"/>
        <v>4745</v>
      </c>
      <c r="Q108" s="69">
        <f t="shared" si="30"/>
        <v>1270</v>
      </c>
      <c r="R108" s="69">
        <f t="shared" si="30"/>
        <v>0</v>
      </c>
      <c r="S108" s="69">
        <f t="shared" si="30"/>
        <v>140</v>
      </c>
      <c r="T108" s="69">
        <f t="shared" si="30"/>
        <v>600</v>
      </c>
      <c r="U108" s="69">
        <f t="shared" si="30"/>
        <v>530</v>
      </c>
      <c r="V108" s="69">
        <f t="shared" si="30"/>
        <v>0</v>
      </c>
      <c r="W108" s="69">
        <f t="shared" si="30"/>
        <v>0</v>
      </c>
      <c r="X108" s="69">
        <f t="shared" si="30"/>
        <v>0</v>
      </c>
      <c r="Y108" s="69">
        <f t="shared" si="30"/>
        <v>0</v>
      </c>
      <c r="Z108" s="69">
        <f t="shared" si="30"/>
        <v>0</v>
      </c>
      <c r="AA108" s="69">
        <f t="shared" si="30"/>
        <v>0</v>
      </c>
      <c r="AB108" s="69">
        <f t="shared" si="30"/>
        <v>0</v>
      </c>
      <c r="AC108" s="70"/>
      <c r="AD108" s="70"/>
      <c r="AE108" s="70"/>
      <c r="AF108" s="70"/>
      <c r="AG108" s="70"/>
      <c r="AH108" s="70"/>
      <c r="AI108" s="71"/>
      <c r="AJ108" s="70"/>
      <c r="AK108" s="70"/>
      <c r="AL108" s="70"/>
    </row>
    <row r="109" s="26" customFormat="1" ht="122" customHeight="1" spans="1:38 16384:16384">
      <c r="A109" s="59">
        <f>SUBTOTAL(103,$D$11:D109)</f>
        <v>46</v>
      </c>
      <c r="B109" s="86" t="s">
        <v>417</v>
      </c>
      <c r="C109" s="60">
        <v>2026</v>
      </c>
      <c r="D109" s="62" t="s">
        <v>418</v>
      </c>
      <c r="E109" s="62" t="s">
        <v>414</v>
      </c>
      <c r="F109" s="62" t="s">
        <v>416</v>
      </c>
      <c r="G109" s="62" t="s">
        <v>55</v>
      </c>
      <c r="H109" s="62" t="s">
        <v>419</v>
      </c>
      <c r="I109" s="74" t="s">
        <v>119</v>
      </c>
      <c r="J109" s="62" t="s">
        <v>420</v>
      </c>
      <c r="K109" s="72">
        <v>16.6</v>
      </c>
      <c r="L109" s="72" t="s">
        <v>262</v>
      </c>
      <c r="M109" s="72">
        <v>1</v>
      </c>
      <c r="N109" s="72">
        <v>578</v>
      </c>
      <c r="O109" s="72"/>
      <c r="P109" s="59">
        <v>390</v>
      </c>
      <c r="Q109" s="72">
        <f t="shared" ref="Q109:Q120" si="31">R109+S109+T109+U109+V109+W109+X109+Y109</f>
        <v>370</v>
      </c>
      <c r="R109" s="72"/>
      <c r="S109" s="72">
        <v>70</v>
      </c>
      <c r="T109" s="72">
        <v>300</v>
      </c>
      <c r="U109" s="72"/>
      <c r="V109" s="72"/>
      <c r="W109" s="72"/>
      <c r="X109" s="72"/>
      <c r="Y109" s="72"/>
      <c r="Z109" s="72"/>
      <c r="AA109" s="72"/>
      <c r="AB109" s="72"/>
      <c r="AC109" s="72" t="s">
        <v>128</v>
      </c>
      <c r="AD109" s="72" t="s">
        <v>129</v>
      </c>
      <c r="AE109" s="72" t="s">
        <v>303</v>
      </c>
      <c r="AF109" s="72" t="s">
        <v>304</v>
      </c>
      <c r="AG109" s="72" t="s">
        <v>93</v>
      </c>
      <c r="AH109" s="75" t="s">
        <v>421</v>
      </c>
      <c r="AI109" s="73" t="s">
        <v>306</v>
      </c>
      <c r="AJ109" s="76" t="s">
        <v>67</v>
      </c>
      <c r="AK109" s="76" t="s">
        <v>68</v>
      </c>
      <c r="AL109" s="75"/>
      <c r="XFD109" s="77" t="s">
        <v>69</v>
      </c>
    </row>
    <row r="110" s="26" customFormat="1" ht="122" customHeight="1" spans="1:38 16384:16384">
      <c r="A110" s="59">
        <f>SUBTOTAL(103,$D$11:D110)</f>
        <v>47</v>
      </c>
      <c r="B110" s="86" t="s">
        <v>422</v>
      </c>
      <c r="C110" s="60">
        <v>2026</v>
      </c>
      <c r="D110" s="62" t="s">
        <v>423</v>
      </c>
      <c r="E110" s="62" t="s">
        <v>414</v>
      </c>
      <c r="F110" s="62" t="s">
        <v>416</v>
      </c>
      <c r="G110" s="62" t="s">
        <v>55</v>
      </c>
      <c r="H110" s="62" t="s">
        <v>424</v>
      </c>
      <c r="I110" s="74" t="s">
        <v>119</v>
      </c>
      <c r="J110" s="62" t="s">
        <v>425</v>
      </c>
      <c r="K110" s="72">
        <v>1.1</v>
      </c>
      <c r="L110" s="72" t="s">
        <v>262</v>
      </c>
      <c r="M110" s="72">
        <v>1</v>
      </c>
      <c r="N110" s="72">
        <v>195</v>
      </c>
      <c r="O110" s="72"/>
      <c r="P110" s="59">
        <v>125</v>
      </c>
      <c r="Q110" s="72">
        <f t="shared" si="31"/>
        <v>0</v>
      </c>
      <c r="R110" s="72"/>
      <c r="S110" s="72"/>
      <c r="T110" s="72"/>
      <c r="U110" s="72"/>
      <c r="V110" s="72"/>
      <c r="W110" s="72"/>
      <c r="X110" s="72"/>
      <c r="Y110" s="72"/>
      <c r="Z110" s="72"/>
      <c r="AA110" s="72"/>
      <c r="AB110" s="72"/>
      <c r="AC110" s="72" t="s">
        <v>426</v>
      </c>
      <c r="AD110" s="63" t="s">
        <v>427</v>
      </c>
      <c r="AE110" s="72" t="s">
        <v>409</v>
      </c>
      <c r="AF110" s="60" t="s">
        <v>410</v>
      </c>
      <c r="AG110" s="60" t="s">
        <v>93</v>
      </c>
      <c r="AH110" s="75" t="s">
        <v>428</v>
      </c>
      <c r="AI110" s="73" t="s">
        <v>429</v>
      </c>
      <c r="AJ110" s="76" t="s">
        <v>67</v>
      </c>
      <c r="AK110" s="76" t="s">
        <v>68</v>
      </c>
      <c r="AL110" s="75"/>
      <c r="XFD110" s="26" t="e">
        <f>VLOOKUP(B:B,'[1]项目计划（资金安排）'!$B:$B,1,FALSE)</f>
        <v>#N/A</v>
      </c>
    </row>
    <row r="111" s="26" customFormat="1" ht="122" customHeight="1" spans="1:38 16384:16384">
      <c r="A111" s="59">
        <f>SUBTOTAL(103,$D$11:D111)</f>
        <v>48</v>
      </c>
      <c r="B111" s="86" t="s">
        <v>430</v>
      </c>
      <c r="C111" s="60">
        <v>2026</v>
      </c>
      <c r="D111" s="62" t="s">
        <v>431</v>
      </c>
      <c r="E111" s="62" t="s">
        <v>414</v>
      </c>
      <c r="F111" s="62" t="s">
        <v>416</v>
      </c>
      <c r="G111" s="62" t="s">
        <v>55</v>
      </c>
      <c r="H111" s="62" t="s">
        <v>432</v>
      </c>
      <c r="I111" s="74" t="s">
        <v>119</v>
      </c>
      <c r="J111" s="62" t="s">
        <v>433</v>
      </c>
      <c r="K111" s="72">
        <v>7</v>
      </c>
      <c r="L111" s="72" t="s">
        <v>262</v>
      </c>
      <c r="M111" s="72">
        <v>1</v>
      </c>
      <c r="N111" s="72">
        <v>121</v>
      </c>
      <c r="O111" s="72"/>
      <c r="P111" s="59">
        <v>390</v>
      </c>
      <c r="Q111" s="72">
        <f t="shared" si="31"/>
        <v>370</v>
      </c>
      <c r="R111" s="72"/>
      <c r="S111" s="72">
        <v>70</v>
      </c>
      <c r="T111" s="72">
        <v>300</v>
      </c>
      <c r="U111" s="72"/>
      <c r="V111" s="72"/>
      <c r="W111" s="72"/>
      <c r="X111" s="72"/>
      <c r="Y111" s="72"/>
      <c r="Z111" s="72"/>
      <c r="AA111" s="72"/>
      <c r="AB111" s="72"/>
      <c r="AC111" s="72" t="s">
        <v>243</v>
      </c>
      <c r="AD111" s="72" t="s">
        <v>244</v>
      </c>
      <c r="AE111" s="72" t="s">
        <v>303</v>
      </c>
      <c r="AF111" s="72" t="s">
        <v>304</v>
      </c>
      <c r="AG111" s="72" t="s">
        <v>93</v>
      </c>
      <c r="AH111" s="75" t="s">
        <v>434</v>
      </c>
      <c r="AI111" s="73" t="s">
        <v>435</v>
      </c>
      <c r="AJ111" s="76" t="s">
        <v>67</v>
      </c>
      <c r="AK111" s="76" t="s">
        <v>68</v>
      </c>
      <c r="AL111" s="75"/>
      <c r="XFD111" s="77" t="s">
        <v>69</v>
      </c>
    </row>
    <row r="112" s="26" customFormat="1" ht="122" customHeight="1" spans="1:38 16384:16384">
      <c r="A112" s="59">
        <f>SUBTOTAL(103,$D$11:D112)</f>
        <v>49</v>
      </c>
      <c r="B112" s="86" t="s">
        <v>436</v>
      </c>
      <c r="C112" s="60">
        <v>2026</v>
      </c>
      <c r="D112" s="62" t="s">
        <v>437</v>
      </c>
      <c r="E112" s="62" t="s">
        <v>414</v>
      </c>
      <c r="F112" s="62" t="s">
        <v>416</v>
      </c>
      <c r="G112" s="62" t="s">
        <v>271</v>
      </c>
      <c r="H112" s="62" t="s">
        <v>438</v>
      </c>
      <c r="I112" s="74" t="s">
        <v>119</v>
      </c>
      <c r="J112" s="62" t="s">
        <v>439</v>
      </c>
      <c r="K112" s="72">
        <v>1.2</v>
      </c>
      <c r="L112" s="72" t="s">
        <v>262</v>
      </c>
      <c r="M112" s="72">
        <v>1</v>
      </c>
      <c r="N112" s="72">
        <v>233</v>
      </c>
      <c r="O112" s="72"/>
      <c r="P112" s="59">
        <v>530</v>
      </c>
      <c r="Q112" s="72">
        <f t="shared" si="31"/>
        <v>530</v>
      </c>
      <c r="R112" s="72"/>
      <c r="S112" s="72"/>
      <c r="T112" s="72"/>
      <c r="U112" s="72">
        <v>530</v>
      </c>
      <c r="V112" s="72"/>
      <c r="W112" s="72"/>
      <c r="X112" s="72"/>
      <c r="Y112" s="72"/>
      <c r="Z112" s="72"/>
      <c r="AA112" s="72"/>
      <c r="AB112" s="72"/>
      <c r="AC112" s="72" t="s">
        <v>440</v>
      </c>
      <c r="AD112" s="63" t="s">
        <v>441</v>
      </c>
      <c r="AE112" s="72" t="s">
        <v>409</v>
      </c>
      <c r="AF112" s="60" t="s">
        <v>410</v>
      </c>
      <c r="AG112" s="60" t="s">
        <v>93</v>
      </c>
      <c r="AH112" s="75" t="s">
        <v>442</v>
      </c>
      <c r="AI112" s="73" t="s">
        <v>443</v>
      </c>
      <c r="AJ112" s="76" t="s">
        <v>67</v>
      </c>
      <c r="AK112" s="76" t="s">
        <v>68</v>
      </c>
      <c r="AL112" s="75"/>
      <c r="XFD112" s="77" t="s">
        <v>69</v>
      </c>
    </row>
    <row r="113" s="26" customFormat="1" ht="122" customHeight="1" spans="1:38 16384:16384">
      <c r="A113" s="59">
        <f>SUBTOTAL(103,$D$11:D113)</f>
        <v>50</v>
      </c>
      <c r="B113" s="86" t="s">
        <v>444</v>
      </c>
      <c r="C113" s="60">
        <v>2026</v>
      </c>
      <c r="D113" s="62" t="s">
        <v>445</v>
      </c>
      <c r="E113" s="62" t="s">
        <v>414</v>
      </c>
      <c r="F113" s="62" t="s">
        <v>416</v>
      </c>
      <c r="G113" s="62" t="s">
        <v>55</v>
      </c>
      <c r="H113" s="62" t="s">
        <v>295</v>
      </c>
      <c r="I113" s="74" t="s">
        <v>119</v>
      </c>
      <c r="J113" s="62" t="s">
        <v>446</v>
      </c>
      <c r="K113" s="72">
        <v>7</v>
      </c>
      <c r="L113" s="72" t="s">
        <v>262</v>
      </c>
      <c r="M113" s="72">
        <v>1</v>
      </c>
      <c r="N113" s="72">
        <v>667</v>
      </c>
      <c r="O113" s="72"/>
      <c r="P113" s="59">
        <v>390</v>
      </c>
      <c r="Q113" s="72">
        <f t="shared" si="31"/>
        <v>0</v>
      </c>
      <c r="R113" s="72"/>
      <c r="S113" s="72"/>
      <c r="T113" s="72"/>
      <c r="U113" s="72"/>
      <c r="V113" s="72"/>
      <c r="W113" s="72"/>
      <c r="X113" s="72"/>
      <c r="Y113" s="72"/>
      <c r="Z113" s="72"/>
      <c r="AA113" s="72"/>
      <c r="AB113" s="72"/>
      <c r="AC113" s="72" t="s">
        <v>447</v>
      </c>
      <c r="AD113" s="63" t="s">
        <v>448</v>
      </c>
      <c r="AE113" s="72" t="s">
        <v>409</v>
      </c>
      <c r="AF113" s="60" t="s">
        <v>410</v>
      </c>
      <c r="AG113" s="60" t="s">
        <v>93</v>
      </c>
      <c r="AH113" s="75" t="s">
        <v>449</v>
      </c>
      <c r="AI113" s="73" t="s">
        <v>450</v>
      </c>
      <c r="AJ113" s="76" t="s">
        <v>67</v>
      </c>
      <c r="AK113" s="76" t="s">
        <v>68</v>
      </c>
      <c r="AL113" s="75"/>
      <c r="XFD113" s="26" t="e">
        <f>VLOOKUP(B:B,'[1]项目计划（资金安排）'!$B:$B,1,FALSE)</f>
        <v>#N/A</v>
      </c>
    </row>
    <row r="114" s="26" customFormat="1" ht="122" customHeight="1" spans="1:38 16384:16384">
      <c r="A114" s="59">
        <f>SUBTOTAL(103,$D$11:D114)</f>
        <v>51</v>
      </c>
      <c r="B114" s="86" t="s">
        <v>451</v>
      </c>
      <c r="C114" s="60">
        <v>2026</v>
      </c>
      <c r="D114" s="62" t="s">
        <v>452</v>
      </c>
      <c r="E114" s="62" t="s">
        <v>414</v>
      </c>
      <c r="F114" s="62" t="s">
        <v>416</v>
      </c>
      <c r="G114" s="62" t="s">
        <v>55</v>
      </c>
      <c r="H114" s="62" t="s">
        <v>453</v>
      </c>
      <c r="I114" s="74" t="s">
        <v>119</v>
      </c>
      <c r="J114" s="62" t="s">
        <v>454</v>
      </c>
      <c r="K114" s="72">
        <v>14</v>
      </c>
      <c r="L114" s="72" t="s">
        <v>262</v>
      </c>
      <c r="M114" s="72">
        <v>1</v>
      </c>
      <c r="N114" s="72">
        <v>100</v>
      </c>
      <c r="O114" s="72"/>
      <c r="P114" s="59">
        <v>790</v>
      </c>
      <c r="Q114" s="72">
        <f t="shared" si="31"/>
        <v>0</v>
      </c>
      <c r="R114" s="72"/>
      <c r="S114" s="72"/>
      <c r="T114" s="72"/>
      <c r="U114" s="72"/>
      <c r="V114" s="72"/>
      <c r="W114" s="72"/>
      <c r="X114" s="72"/>
      <c r="Y114" s="72"/>
      <c r="Z114" s="72"/>
      <c r="AA114" s="72"/>
      <c r="AB114" s="72"/>
      <c r="AC114" s="72" t="s">
        <v>128</v>
      </c>
      <c r="AD114" s="72" t="s">
        <v>129</v>
      </c>
      <c r="AE114" s="72" t="s">
        <v>303</v>
      </c>
      <c r="AF114" s="72" t="s">
        <v>304</v>
      </c>
      <c r="AG114" s="72" t="s">
        <v>93</v>
      </c>
      <c r="AH114" s="75" t="s">
        <v>455</v>
      </c>
      <c r="AI114" s="73" t="s">
        <v>456</v>
      </c>
      <c r="AJ114" s="76" t="s">
        <v>67</v>
      </c>
      <c r="AK114" s="76" t="s">
        <v>68</v>
      </c>
      <c r="AL114" s="75"/>
      <c r="XFD114" s="26" t="e">
        <f>VLOOKUP(B:B,'[1]项目计划（资金安排）'!$B:$B,1,FALSE)</f>
        <v>#N/A</v>
      </c>
    </row>
    <row r="115" s="26" customFormat="1" ht="122" customHeight="1" spans="1:38 16384:16384">
      <c r="A115" s="59">
        <f>SUBTOTAL(103,$D$11:D115)</f>
        <v>52</v>
      </c>
      <c r="B115" s="86" t="s">
        <v>457</v>
      </c>
      <c r="C115" s="60">
        <v>2026</v>
      </c>
      <c r="D115" s="62" t="s">
        <v>458</v>
      </c>
      <c r="E115" s="62" t="s">
        <v>414</v>
      </c>
      <c r="F115" s="62" t="s">
        <v>416</v>
      </c>
      <c r="G115" s="62" t="s">
        <v>55</v>
      </c>
      <c r="H115" s="62" t="s">
        <v>459</v>
      </c>
      <c r="I115" s="74" t="s">
        <v>119</v>
      </c>
      <c r="J115" s="62" t="s">
        <v>460</v>
      </c>
      <c r="K115" s="72">
        <v>1.7</v>
      </c>
      <c r="L115" s="72" t="s">
        <v>262</v>
      </c>
      <c r="M115" s="72">
        <v>1</v>
      </c>
      <c r="N115" s="72">
        <v>420</v>
      </c>
      <c r="O115" s="72"/>
      <c r="P115" s="59">
        <v>100</v>
      </c>
      <c r="Q115" s="72">
        <f t="shared" si="31"/>
        <v>0</v>
      </c>
      <c r="R115" s="72"/>
      <c r="S115" s="72"/>
      <c r="T115" s="72"/>
      <c r="U115" s="72"/>
      <c r="V115" s="72"/>
      <c r="W115" s="72"/>
      <c r="X115" s="72"/>
      <c r="Y115" s="72"/>
      <c r="Z115" s="72"/>
      <c r="AA115" s="72"/>
      <c r="AB115" s="72"/>
      <c r="AC115" s="72" t="s">
        <v>128</v>
      </c>
      <c r="AD115" s="72" t="s">
        <v>129</v>
      </c>
      <c r="AE115" s="72" t="s">
        <v>409</v>
      </c>
      <c r="AF115" s="60" t="s">
        <v>410</v>
      </c>
      <c r="AG115" s="60" t="s">
        <v>93</v>
      </c>
      <c r="AH115" s="75" t="s">
        <v>461</v>
      </c>
      <c r="AI115" s="73" t="s">
        <v>462</v>
      </c>
      <c r="AJ115" s="76" t="s">
        <v>67</v>
      </c>
      <c r="AK115" s="76" t="s">
        <v>68</v>
      </c>
      <c r="AL115" s="75"/>
      <c r="XFD115" s="26" t="e">
        <f>VLOOKUP(B:B,'[1]项目计划（资金安排）'!$B:$B,1,FALSE)</f>
        <v>#N/A</v>
      </c>
    </row>
    <row r="116" s="26" customFormat="1" ht="122" customHeight="1" spans="1:38 16384:16384">
      <c r="A116" s="59">
        <f>SUBTOTAL(103,$D$11:D116)</f>
        <v>53</v>
      </c>
      <c r="B116" s="86" t="s">
        <v>463</v>
      </c>
      <c r="C116" s="60">
        <v>2026</v>
      </c>
      <c r="D116" s="62" t="s">
        <v>464</v>
      </c>
      <c r="E116" s="62" t="s">
        <v>414</v>
      </c>
      <c r="F116" s="62" t="s">
        <v>416</v>
      </c>
      <c r="G116" s="62" t="s">
        <v>55</v>
      </c>
      <c r="H116" s="62" t="s">
        <v>169</v>
      </c>
      <c r="I116" s="74" t="s">
        <v>119</v>
      </c>
      <c r="J116" s="62" t="s">
        <v>465</v>
      </c>
      <c r="K116" s="72">
        <v>1.5</v>
      </c>
      <c r="L116" s="72" t="s">
        <v>262</v>
      </c>
      <c r="M116" s="72">
        <v>1</v>
      </c>
      <c r="N116" s="72">
        <v>30</v>
      </c>
      <c r="O116" s="72"/>
      <c r="P116" s="59">
        <v>70</v>
      </c>
      <c r="Q116" s="72">
        <f t="shared" si="31"/>
        <v>0</v>
      </c>
      <c r="R116" s="72"/>
      <c r="S116" s="72"/>
      <c r="T116" s="72"/>
      <c r="U116" s="72"/>
      <c r="V116" s="72"/>
      <c r="W116" s="72"/>
      <c r="X116" s="72"/>
      <c r="Y116" s="72"/>
      <c r="Z116" s="72"/>
      <c r="AA116" s="72"/>
      <c r="AB116" s="72"/>
      <c r="AC116" s="72" t="s">
        <v>128</v>
      </c>
      <c r="AD116" s="72" t="s">
        <v>129</v>
      </c>
      <c r="AE116" s="72" t="s">
        <v>409</v>
      </c>
      <c r="AF116" s="60" t="s">
        <v>410</v>
      </c>
      <c r="AG116" s="60" t="s">
        <v>93</v>
      </c>
      <c r="AH116" s="75" t="s">
        <v>466</v>
      </c>
      <c r="AI116" s="73" t="s">
        <v>456</v>
      </c>
      <c r="AJ116" s="76" t="s">
        <v>67</v>
      </c>
      <c r="AK116" s="76" t="s">
        <v>68</v>
      </c>
      <c r="AL116" s="75"/>
      <c r="XFD116" s="26" t="e">
        <f>VLOOKUP(B:B,'[1]项目计划（资金安排）'!$B:$B,1,FALSE)</f>
        <v>#N/A</v>
      </c>
    </row>
    <row r="117" s="26" customFormat="1" ht="144" customHeight="1" spans="1:38 16384:16384">
      <c r="A117" s="59">
        <f>SUBTOTAL(103,$D$11:D117)</f>
        <v>54</v>
      </c>
      <c r="B117" s="86" t="s">
        <v>467</v>
      </c>
      <c r="C117" s="60">
        <v>2026</v>
      </c>
      <c r="D117" s="62" t="s">
        <v>468</v>
      </c>
      <c r="E117" s="62" t="s">
        <v>414</v>
      </c>
      <c r="F117" s="62" t="s">
        <v>416</v>
      </c>
      <c r="G117" s="62" t="s">
        <v>55</v>
      </c>
      <c r="H117" s="62" t="s">
        <v>469</v>
      </c>
      <c r="I117" s="74" t="s">
        <v>119</v>
      </c>
      <c r="J117" s="62" t="s">
        <v>470</v>
      </c>
      <c r="K117" s="72">
        <v>3.6</v>
      </c>
      <c r="L117" s="72" t="s">
        <v>262</v>
      </c>
      <c r="M117" s="72">
        <v>1</v>
      </c>
      <c r="N117" s="72">
        <v>80</v>
      </c>
      <c r="O117" s="72"/>
      <c r="P117" s="59">
        <v>200</v>
      </c>
      <c r="Q117" s="72">
        <f t="shared" si="31"/>
        <v>0</v>
      </c>
      <c r="R117" s="72"/>
      <c r="S117" s="72"/>
      <c r="T117" s="72"/>
      <c r="U117" s="72"/>
      <c r="V117" s="72"/>
      <c r="W117" s="72"/>
      <c r="X117" s="72"/>
      <c r="Y117" s="72"/>
      <c r="Z117" s="72"/>
      <c r="AA117" s="72"/>
      <c r="AB117" s="72"/>
      <c r="AC117" s="72" t="s">
        <v>128</v>
      </c>
      <c r="AD117" s="72" t="s">
        <v>129</v>
      </c>
      <c r="AE117" s="72" t="s">
        <v>409</v>
      </c>
      <c r="AF117" s="60" t="s">
        <v>410</v>
      </c>
      <c r="AG117" s="60" t="s">
        <v>93</v>
      </c>
      <c r="AH117" s="75" t="s">
        <v>471</v>
      </c>
      <c r="AI117" s="73" t="s">
        <v>456</v>
      </c>
      <c r="AJ117" s="76" t="s">
        <v>67</v>
      </c>
      <c r="AK117" s="76" t="s">
        <v>68</v>
      </c>
      <c r="AL117" s="75"/>
      <c r="XFD117" s="26" t="e">
        <f>VLOOKUP(B:B,'[1]项目计划（资金安排）'!$B:$B,1,FALSE)</f>
        <v>#N/A</v>
      </c>
    </row>
    <row r="118" s="26" customFormat="1" ht="144" customHeight="1" spans="1:38 16384:16384">
      <c r="A118" s="59">
        <f>SUBTOTAL(103,$D$11:D118)</f>
        <v>55</v>
      </c>
      <c r="B118" s="86" t="s">
        <v>472</v>
      </c>
      <c r="C118" s="60">
        <v>2026</v>
      </c>
      <c r="D118" s="62" t="s">
        <v>473</v>
      </c>
      <c r="E118" s="62" t="s">
        <v>414</v>
      </c>
      <c r="F118" s="62" t="s">
        <v>416</v>
      </c>
      <c r="G118" s="62" t="s">
        <v>55</v>
      </c>
      <c r="H118" s="62" t="s">
        <v>474</v>
      </c>
      <c r="I118" s="74" t="s">
        <v>119</v>
      </c>
      <c r="J118" s="62" t="s">
        <v>475</v>
      </c>
      <c r="K118" s="72">
        <v>6.5</v>
      </c>
      <c r="L118" s="72" t="s">
        <v>262</v>
      </c>
      <c r="M118" s="72">
        <v>1</v>
      </c>
      <c r="N118" s="72">
        <v>656</v>
      </c>
      <c r="O118" s="72"/>
      <c r="P118" s="59">
        <v>400</v>
      </c>
      <c r="Q118" s="72">
        <f t="shared" si="31"/>
        <v>0</v>
      </c>
      <c r="R118" s="72"/>
      <c r="S118" s="72"/>
      <c r="T118" s="72"/>
      <c r="U118" s="72"/>
      <c r="V118" s="72"/>
      <c r="W118" s="72"/>
      <c r="X118" s="72"/>
      <c r="Y118" s="72"/>
      <c r="Z118" s="72"/>
      <c r="AA118" s="72"/>
      <c r="AB118" s="72"/>
      <c r="AC118" s="72" t="s">
        <v>128</v>
      </c>
      <c r="AD118" s="72" t="s">
        <v>129</v>
      </c>
      <c r="AE118" s="72" t="s">
        <v>409</v>
      </c>
      <c r="AF118" s="60" t="s">
        <v>410</v>
      </c>
      <c r="AG118" s="60" t="s">
        <v>93</v>
      </c>
      <c r="AH118" s="75" t="s">
        <v>466</v>
      </c>
      <c r="AI118" s="73" t="s">
        <v>456</v>
      </c>
      <c r="AJ118" s="76" t="s">
        <v>67</v>
      </c>
      <c r="AK118" s="76" t="s">
        <v>68</v>
      </c>
      <c r="AL118" s="75"/>
      <c r="XFD118" s="26" t="e">
        <f>VLOOKUP(B:B,'[1]项目计划（资金安排）'!$B:$B,1,FALSE)</f>
        <v>#N/A</v>
      </c>
    </row>
    <row r="119" s="26" customFormat="1" ht="144" customHeight="1" spans="1:38 16384:16384">
      <c r="A119" s="59">
        <f>SUBTOTAL(103,$D$11:D119)</f>
        <v>56</v>
      </c>
      <c r="B119" s="86" t="s">
        <v>476</v>
      </c>
      <c r="C119" s="60">
        <v>2026</v>
      </c>
      <c r="D119" s="62" t="s">
        <v>477</v>
      </c>
      <c r="E119" s="62" t="s">
        <v>414</v>
      </c>
      <c r="F119" s="62" t="s">
        <v>416</v>
      </c>
      <c r="G119" s="62" t="s">
        <v>55</v>
      </c>
      <c r="H119" s="62" t="s">
        <v>478</v>
      </c>
      <c r="I119" s="74" t="s">
        <v>119</v>
      </c>
      <c r="J119" s="62" t="s">
        <v>479</v>
      </c>
      <c r="K119" s="72">
        <v>3.2</v>
      </c>
      <c r="L119" s="72" t="s">
        <v>262</v>
      </c>
      <c r="M119" s="72">
        <v>1</v>
      </c>
      <c r="N119" s="72">
        <v>489</v>
      </c>
      <c r="O119" s="72"/>
      <c r="P119" s="59">
        <v>360</v>
      </c>
      <c r="Q119" s="72">
        <f t="shared" si="31"/>
        <v>0</v>
      </c>
      <c r="R119" s="72"/>
      <c r="S119" s="72"/>
      <c r="T119" s="72"/>
      <c r="U119" s="72"/>
      <c r="V119" s="72"/>
      <c r="W119" s="72"/>
      <c r="X119" s="72"/>
      <c r="Y119" s="72"/>
      <c r="Z119" s="72"/>
      <c r="AA119" s="72"/>
      <c r="AB119" s="72"/>
      <c r="AC119" s="72" t="s">
        <v>440</v>
      </c>
      <c r="AD119" s="72" t="s">
        <v>441</v>
      </c>
      <c r="AE119" s="72" t="s">
        <v>409</v>
      </c>
      <c r="AF119" s="60" t="s">
        <v>410</v>
      </c>
      <c r="AG119" s="60" t="s">
        <v>93</v>
      </c>
      <c r="AH119" s="75" t="s">
        <v>480</v>
      </c>
      <c r="AI119" s="73" t="s">
        <v>481</v>
      </c>
      <c r="AJ119" s="76" t="s">
        <v>67</v>
      </c>
      <c r="AK119" s="76" t="s">
        <v>68</v>
      </c>
      <c r="AL119" s="75"/>
      <c r="XFD119" s="26" t="e">
        <f>VLOOKUP(B:B,'[1]项目计划（资金安排）'!$B:$B,1,FALSE)</f>
        <v>#N/A</v>
      </c>
    </row>
    <row r="120" s="26" customFormat="1" ht="144" customHeight="1" spans="1:38 16384:16384">
      <c r="A120" s="59">
        <f>SUBTOTAL(103,$D$11:D120)</f>
        <v>57</v>
      </c>
      <c r="B120" s="86" t="s">
        <v>482</v>
      </c>
      <c r="C120" s="60">
        <v>2026</v>
      </c>
      <c r="D120" s="62" t="s">
        <v>483</v>
      </c>
      <c r="E120" s="62" t="s">
        <v>414</v>
      </c>
      <c r="F120" s="62" t="s">
        <v>416</v>
      </c>
      <c r="G120" s="62" t="s">
        <v>55</v>
      </c>
      <c r="H120" s="62" t="s">
        <v>484</v>
      </c>
      <c r="I120" s="74" t="s">
        <v>119</v>
      </c>
      <c r="J120" s="62" t="s">
        <v>485</v>
      </c>
      <c r="K120" s="72">
        <v>1</v>
      </c>
      <c r="L120" s="72" t="s">
        <v>127</v>
      </c>
      <c r="M120" s="72">
        <v>1</v>
      </c>
      <c r="N120" s="72">
        <v>675</v>
      </c>
      <c r="O120" s="72"/>
      <c r="P120" s="59">
        <v>1000</v>
      </c>
      <c r="Q120" s="72">
        <f t="shared" si="31"/>
        <v>0</v>
      </c>
      <c r="R120" s="72"/>
      <c r="S120" s="72"/>
      <c r="T120" s="72"/>
      <c r="U120" s="72"/>
      <c r="V120" s="72"/>
      <c r="W120" s="72"/>
      <c r="X120" s="72"/>
      <c r="Y120" s="72"/>
      <c r="Z120" s="72"/>
      <c r="AA120" s="72"/>
      <c r="AB120" s="72"/>
      <c r="AC120" s="72" t="s">
        <v>447</v>
      </c>
      <c r="AD120" s="72" t="s">
        <v>448</v>
      </c>
      <c r="AE120" s="72" t="s">
        <v>409</v>
      </c>
      <c r="AF120" s="60" t="s">
        <v>410</v>
      </c>
      <c r="AG120" s="60" t="s">
        <v>93</v>
      </c>
      <c r="AH120" s="75" t="s">
        <v>486</v>
      </c>
      <c r="AI120" s="73" t="s">
        <v>487</v>
      </c>
      <c r="AJ120" s="76" t="s">
        <v>67</v>
      </c>
      <c r="AK120" s="76" t="s">
        <v>68</v>
      </c>
      <c r="AL120" s="75"/>
      <c r="XFD120" s="26" t="e">
        <f>VLOOKUP(B:B,'[1]项目计划（资金安排）'!$B:$B,1,FALSE)</f>
        <v>#N/A</v>
      </c>
    </row>
    <row r="121" s="26" customFormat="1" ht="30" customHeight="1" spans="1:38 16384:16384">
      <c r="A121" s="68" t="s">
        <v>50</v>
      </c>
      <c r="B121" s="53" t="s">
        <v>488</v>
      </c>
      <c r="C121" s="53"/>
      <c r="D121" s="53"/>
      <c r="E121" s="53"/>
      <c r="F121" s="53"/>
      <c r="G121" s="53"/>
      <c r="H121" s="53"/>
      <c r="I121" s="53"/>
      <c r="J121" s="53"/>
      <c r="K121" s="69">
        <f>SUM(K122)</f>
        <v>2.2</v>
      </c>
      <c r="L121" s="69"/>
      <c r="M121" s="69">
        <f t="shared" ref="M121:AB121" si="32">SUM(M122)</f>
        <v>1</v>
      </c>
      <c r="N121" s="69">
        <f t="shared" si="32"/>
        <v>360</v>
      </c>
      <c r="O121" s="69">
        <f t="shared" si="32"/>
        <v>1536</v>
      </c>
      <c r="P121" s="69">
        <f t="shared" si="32"/>
        <v>200</v>
      </c>
      <c r="Q121" s="69">
        <f t="shared" si="32"/>
        <v>0</v>
      </c>
      <c r="R121" s="69">
        <f t="shared" si="32"/>
        <v>0</v>
      </c>
      <c r="S121" s="69">
        <f t="shared" si="32"/>
        <v>0</v>
      </c>
      <c r="T121" s="69">
        <f t="shared" si="32"/>
        <v>0</v>
      </c>
      <c r="U121" s="69">
        <f t="shared" si="32"/>
        <v>0</v>
      </c>
      <c r="V121" s="69">
        <f t="shared" si="32"/>
        <v>0</v>
      </c>
      <c r="W121" s="69">
        <f t="shared" si="32"/>
        <v>0</v>
      </c>
      <c r="X121" s="69">
        <f t="shared" si="32"/>
        <v>0</v>
      </c>
      <c r="Y121" s="69">
        <f t="shared" si="32"/>
        <v>0</v>
      </c>
      <c r="Z121" s="69">
        <f t="shared" si="32"/>
        <v>0</v>
      </c>
      <c r="AA121" s="69">
        <f t="shared" si="32"/>
        <v>0</v>
      </c>
      <c r="AB121" s="69">
        <f t="shared" si="32"/>
        <v>0</v>
      </c>
      <c r="AC121" s="70"/>
      <c r="AD121" s="70"/>
      <c r="AE121" s="70"/>
      <c r="AF121" s="70"/>
      <c r="AG121" s="70"/>
      <c r="AH121" s="70"/>
      <c r="AI121" s="71"/>
      <c r="AJ121" s="70"/>
      <c r="AK121" s="70"/>
      <c r="AL121" s="70"/>
    </row>
    <row r="122" s="26" customFormat="1" ht="123" customHeight="1" spans="1:38 16384:16384">
      <c r="A122" s="59">
        <f>SUBTOTAL(103,$D$11:D122)</f>
        <v>58</v>
      </c>
      <c r="B122" s="86" t="s">
        <v>489</v>
      </c>
      <c r="C122" s="60">
        <v>2026</v>
      </c>
      <c r="D122" s="62" t="s">
        <v>490</v>
      </c>
      <c r="E122" s="62" t="s">
        <v>414</v>
      </c>
      <c r="F122" s="62" t="s">
        <v>488</v>
      </c>
      <c r="G122" s="62" t="s">
        <v>55</v>
      </c>
      <c r="H122" s="62" t="s">
        <v>134</v>
      </c>
      <c r="I122" s="74" t="s">
        <v>119</v>
      </c>
      <c r="J122" s="62" t="s">
        <v>491</v>
      </c>
      <c r="K122" s="72">
        <v>2.2</v>
      </c>
      <c r="L122" s="72" t="s">
        <v>262</v>
      </c>
      <c r="M122" s="72">
        <v>1</v>
      </c>
      <c r="N122" s="72">
        <v>360</v>
      </c>
      <c r="O122" s="72">
        <v>1536</v>
      </c>
      <c r="P122" s="59">
        <v>200</v>
      </c>
      <c r="Q122" s="72">
        <f>R122+S122+T122+U122+V122+W122+X122+Y122</f>
        <v>0</v>
      </c>
      <c r="R122" s="72"/>
      <c r="S122" s="72"/>
      <c r="T122" s="72"/>
      <c r="U122" s="72"/>
      <c r="V122" s="72"/>
      <c r="W122" s="72"/>
      <c r="X122" s="72"/>
      <c r="Y122" s="72"/>
      <c r="Z122" s="72"/>
      <c r="AA122" s="72"/>
      <c r="AB122" s="72"/>
      <c r="AC122" s="72" t="s">
        <v>136</v>
      </c>
      <c r="AD122" s="72" t="s">
        <v>197</v>
      </c>
      <c r="AE122" s="72" t="s">
        <v>409</v>
      </c>
      <c r="AF122" s="60" t="s">
        <v>410</v>
      </c>
      <c r="AG122" s="60" t="s">
        <v>93</v>
      </c>
      <c r="AH122" s="75" t="s">
        <v>492</v>
      </c>
      <c r="AI122" s="73" t="s">
        <v>450</v>
      </c>
      <c r="AJ122" s="76" t="s">
        <v>67</v>
      </c>
      <c r="AK122" s="76" t="s">
        <v>68</v>
      </c>
      <c r="AL122" s="75"/>
      <c r="XFD122" s="26" t="e">
        <f>VLOOKUP(B:B,'[1]项目计划（资金安排）'!$B:$B,1,FALSE)</f>
        <v>#N/A</v>
      </c>
    </row>
    <row r="123" s="26" customFormat="1" ht="30" customHeight="1" spans="1:38 16384:16384">
      <c r="A123" s="68" t="s">
        <v>50</v>
      </c>
      <c r="B123" s="53" t="s">
        <v>493</v>
      </c>
      <c r="C123" s="53"/>
      <c r="D123" s="53"/>
      <c r="E123" s="53"/>
      <c r="F123" s="53"/>
      <c r="G123" s="53"/>
      <c r="H123" s="53"/>
      <c r="I123" s="53"/>
      <c r="J123" s="53"/>
      <c r="K123" s="69">
        <f>SUM(K124:K128)</f>
        <v>24</v>
      </c>
      <c r="L123" s="69"/>
      <c r="M123" s="69">
        <f t="shared" ref="M123:AB123" si="33">SUM(M124:M128)</f>
        <v>5</v>
      </c>
      <c r="N123" s="69">
        <f t="shared" si="33"/>
        <v>1901</v>
      </c>
      <c r="O123" s="69">
        <f t="shared" si="33"/>
        <v>9519</v>
      </c>
      <c r="P123" s="69">
        <f t="shared" si="33"/>
        <v>4787.6</v>
      </c>
      <c r="Q123" s="69">
        <f t="shared" si="33"/>
        <v>4120</v>
      </c>
      <c r="R123" s="69">
        <f t="shared" si="33"/>
        <v>2100</v>
      </c>
      <c r="S123" s="69">
        <f t="shared" si="33"/>
        <v>2020</v>
      </c>
      <c r="T123" s="69">
        <f t="shared" si="33"/>
        <v>0</v>
      </c>
      <c r="U123" s="69">
        <f t="shared" si="33"/>
        <v>0</v>
      </c>
      <c r="V123" s="69">
        <f t="shared" si="33"/>
        <v>0</v>
      </c>
      <c r="W123" s="69">
        <f t="shared" si="33"/>
        <v>0</v>
      </c>
      <c r="X123" s="69">
        <f t="shared" si="33"/>
        <v>0</v>
      </c>
      <c r="Y123" s="69">
        <f t="shared" si="33"/>
        <v>0</v>
      </c>
      <c r="Z123" s="69">
        <f t="shared" si="33"/>
        <v>0</v>
      </c>
      <c r="AA123" s="69">
        <f t="shared" si="33"/>
        <v>0</v>
      </c>
      <c r="AB123" s="69">
        <f t="shared" si="33"/>
        <v>0</v>
      </c>
      <c r="AC123" s="70"/>
      <c r="AD123" s="70"/>
      <c r="AE123" s="70"/>
      <c r="AF123" s="70"/>
      <c r="AG123" s="70"/>
      <c r="AH123" s="70"/>
      <c r="AI123" s="71"/>
      <c r="AJ123" s="70"/>
      <c r="AK123" s="70"/>
      <c r="AL123" s="70"/>
    </row>
    <row r="124" s="26" customFormat="1" ht="123" customHeight="1" spans="1:38 16384:16384">
      <c r="A124" s="59">
        <f>SUBTOTAL(103,$D$11:D124)</f>
        <v>59</v>
      </c>
      <c r="B124" s="86" t="s">
        <v>494</v>
      </c>
      <c r="C124" s="86">
        <v>2026</v>
      </c>
      <c r="D124" s="62" t="s">
        <v>495</v>
      </c>
      <c r="E124" s="62" t="s">
        <v>414</v>
      </c>
      <c r="F124" s="62" t="s">
        <v>493</v>
      </c>
      <c r="G124" s="62" t="s">
        <v>55</v>
      </c>
      <c r="H124" s="62" t="s">
        <v>496</v>
      </c>
      <c r="I124" s="74" t="s">
        <v>119</v>
      </c>
      <c r="J124" s="62" t="s">
        <v>497</v>
      </c>
      <c r="K124" s="72">
        <v>1</v>
      </c>
      <c r="L124" s="72" t="s">
        <v>127</v>
      </c>
      <c r="M124" s="72">
        <v>1</v>
      </c>
      <c r="N124" s="72">
        <v>112</v>
      </c>
      <c r="O124" s="72">
        <v>2910</v>
      </c>
      <c r="P124" s="72">
        <v>682.6</v>
      </c>
      <c r="Q124" s="72">
        <f>R124+S124+T124+U124+V124+W124+X124+Y124</f>
        <v>650</v>
      </c>
      <c r="R124" s="72">
        <v>300</v>
      </c>
      <c r="S124" s="72">
        <v>350</v>
      </c>
      <c r="T124" s="72"/>
      <c r="U124" s="72"/>
      <c r="V124" s="72"/>
      <c r="W124" s="72"/>
      <c r="X124" s="72"/>
      <c r="Y124" s="72"/>
      <c r="Z124" s="72"/>
      <c r="AA124" s="72"/>
      <c r="AB124" s="72"/>
      <c r="AC124" s="72" t="s">
        <v>263</v>
      </c>
      <c r="AD124" s="72" t="s">
        <v>264</v>
      </c>
      <c r="AE124" s="72" t="s">
        <v>265</v>
      </c>
      <c r="AF124" s="72" t="s">
        <v>266</v>
      </c>
      <c r="AG124" s="72" t="s">
        <v>266</v>
      </c>
      <c r="AH124" s="75" t="s">
        <v>498</v>
      </c>
      <c r="AI124" s="73" t="s">
        <v>499</v>
      </c>
      <c r="AJ124" s="76" t="s">
        <v>67</v>
      </c>
      <c r="AK124" s="76" t="s">
        <v>68</v>
      </c>
      <c r="AL124" s="75"/>
      <c r="XFD124" s="77" t="s">
        <v>69</v>
      </c>
    </row>
    <row r="125" s="26" customFormat="1" ht="173" customHeight="1" spans="1:38 16384:16384">
      <c r="A125" s="59">
        <f>SUBTOTAL(103,$D$11:D125)</f>
        <v>60</v>
      </c>
      <c r="B125" s="86" t="s">
        <v>500</v>
      </c>
      <c r="C125" s="86">
        <v>2026</v>
      </c>
      <c r="D125" s="62" t="s">
        <v>501</v>
      </c>
      <c r="E125" s="62" t="s">
        <v>414</v>
      </c>
      <c r="F125" s="62" t="s">
        <v>493</v>
      </c>
      <c r="G125" s="62" t="s">
        <v>55</v>
      </c>
      <c r="H125" s="62" t="s">
        <v>502</v>
      </c>
      <c r="I125" s="74" t="s">
        <v>119</v>
      </c>
      <c r="J125" s="62" t="s">
        <v>503</v>
      </c>
      <c r="K125" s="72">
        <v>1</v>
      </c>
      <c r="L125" s="72" t="s">
        <v>127</v>
      </c>
      <c r="M125" s="72">
        <v>1</v>
      </c>
      <c r="N125" s="72">
        <v>756</v>
      </c>
      <c r="O125" s="72">
        <v>3740</v>
      </c>
      <c r="P125" s="72">
        <v>1250</v>
      </c>
      <c r="Q125" s="72">
        <f>R125+S125+T125+U125+V125+W125+X125+Y125</f>
        <v>1150</v>
      </c>
      <c r="R125" s="72">
        <v>600</v>
      </c>
      <c r="S125" s="72">
        <v>550</v>
      </c>
      <c r="T125" s="72"/>
      <c r="U125" s="72"/>
      <c r="V125" s="72"/>
      <c r="W125" s="72"/>
      <c r="X125" s="72"/>
      <c r="Y125" s="72"/>
      <c r="Z125" s="72"/>
      <c r="AA125" s="72"/>
      <c r="AB125" s="72"/>
      <c r="AC125" s="72" t="s">
        <v>263</v>
      </c>
      <c r="AD125" s="72" t="s">
        <v>264</v>
      </c>
      <c r="AE125" s="72" t="s">
        <v>265</v>
      </c>
      <c r="AF125" s="72" t="s">
        <v>266</v>
      </c>
      <c r="AG125" s="72" t="s">
        <v>266</v>
      </c>
      <c r="AH125" s="75" t="s">
        <v>504</v>
      </c>
      <c r="AI125" s="73" t="s">
        <v>499</v>
      </c>
      <c r="AJ125" s="76" t="s">
        <v>67</v>
      </c>
      <c r="AK125" s="76" t="s">
        <v>68</v>
      </c>
      <c r="AL125" s="75"/>
      <c r="XFD125" s="77" t="s">
        <v>69</v>
      </c>
    </row>
    <row r="126" s="26" customFormat="1" ht="165" customHeight="1" spans="1:38 16384:16384">
      <c r="A126" s="59">
        <f>SUBTOTAL(103,$D$11:D126)</f>
        <v>61</v>
      </c>
      <c r="B126" s="86" t="s">
        <v>505</v>
      </c>
      <c r="C126" s="86">
        <v>2026</v>
      </c>
      <c r="D126" s="62" t="s">
        <v>506</v>
      </c>
      <c r="E126" s="62" t="s">
        <v>414</v>
      </c>
      <c r="F126" s="62" t="s">
        <v>493</v>
      </c>
      <c r="G126" s="62" t="s">
        <v>55</v>
      </c>
      <c r="H126" s="62" t="s">
        <v>507</v>
      </c>
      <c r="I126" s="74" t="s">
        <v>119</v>
      </c>
      <c r="J126" s="62" t="s">
        <v>508</v>
      </c>
      <c r="K126" s="72">
        <v>10</v>
      </c>
      <c r="L126" s="72" t="s">
        <v>262</v>
      </c>
      <c r="M126" s="72">
        <v>1</v>
      </c>
      <c r="N126" s="72">
        <v>23</v>
      </c>
      <c r="O126" s="72">
        <v>211</v>
      </c>
      <c r="P126" s="72">
        <v>1200</v>
      </c>
      <c r="Q126" s="72">
        <f>R126+S126+T126+U126+V126+W126+X126+Y126</f>
        <v>1100</v>
      </c>
      <c r="R126" s="72">
        <v>600</v>
      </c>
      <c r="S126" s="72">
        <v>500</v>
      </c>
      <c r="T126" s="72"/>
      <c r="U126" s="72"/>
      <c r="V126" s="72"/>
      <c r="W126" s="72"/>
      <c r="X126" s="72"/>
      <c r="Y126" s="72"/>
      <c r="Z126" s="72"/>
      <c r="AA126" s="72"/>
      <c r="AB126" s="72"/>
      <c r="AC126" s="72" t="s">
        <v>263</v>
      </c>
      <c r="AD126" s="72" t="s">
        <v>264</v>
      </c>
      <c r="AE126" s="72" t="s">
        <v>265</v>
      </c>
      <c r="AF126" s="72" t="s">
        <v>266</v>
      </c>
      <c r="AG126" s="72" t="s">
        <v>266</v>
      </c>
      <c r="AH126" s="75" t="s">
        <v>509</v>
      </c>
      <c r="AI126" s="73" t="s">
        <v>499</v>
      </c>
      <c r="AJ126" s="76" t="s">
        <v>67</v>
      </c>
      <c r="AK126" s="76" t="s">
        <v>68</v>
      </c>
      <c r="AL126" s="75"/>
      <c r="XFD126" s="77" t="s">
        <v>69</v>
      </c>
    </row>
    <row r="127" s="26" customFormat="1" ht="148" customHeight="1" spans="1:38 16384:16384">
      <c r="A127" s="59">
        <f>SUBTOTAL(103,$D$11:D127)</f>
        <v>62</v>
      </c>
      <c r="B127" s="86" t="s">
        <v>510</v>
      </c>
      <c r="C127" s="86">
        <v>2026</v>
      </c>
      <c r="D127" s="62" t="s">
        <v>511</v>
      </c>
      <c r="E127" s="62" t="s">
        <v>414</v>
      </c>
      <c r="F127" s="62" t="s">
        <v>493</v>
      </c>
      <c r="G127" s="62" t="s">
        <v>55</v>
      </c>
      <c r="H127" s="62" t="s">
        <v>512</v>
      </c>
      <c r="I127" s="74" t="s">
        <v>119</v>
      </c>
      <c r="J127" s="62" t="s">
        <v>513</v>
      </c>
      <c r="K127" s="72">
        <v>2</v>
      </c>
      <c r="L127" s="72" t="s">
        <v>127</v>
      </c>
      <c r="M127" s="72">
        <v>1</v>
      </c>
      <c r="N127" s="72">
        <v>219</v>
      </c>
      <c r="O127" s="72">
        <v>817</v>
      </c>
      <c r="P127" s="72">
        <v>1325</v>
      </c>
      <c r="Q127" s="72">
        <f>R127+S127+T127+U127+V127+W127+X127+Y127</f>
        <v>1220</v>
      </c>
      <c r="R127" s="72">
        <v>600</v>
      </c>
      <c r="S127" s="72">
        <v>620</v>
      </c>
      <c r="T127" s="72"/>
      <c r="U127" s="72"/>
      <c r="V127" s="72"/>
      <c r="W127" s="72"/>
      <c r="X127" s="72"/>
      <c r="Y127" s="72"/>
      <c r="Z127" s="72"/>
      <c r="AA127" s="72"/>
      <c r="AB127" s="72"/>
      <c r="AC127" s="72" t="s">
        <v>263</v>
      </c>
      <c r="AD127" s="72" t="s">
        <v>264</v>
      </c>
      <c r="AE127" s="72" t="s">
        <v>265</v>
      </c>
      <c r="AF127" s="72" t="s">
        <v>266</v>
      </c>
      <c r="AG127" s="72" t="s">
        <v>266</v>
      </c>
      <c r="AH127" s="75" t="s">
        <v>514</v>
      </c>
      <c r="AI127" s="73" t="s">
        <v>499</v>
      </c>
      <c r="AJ127" s="76" t="s">
        <v>67</v>
      </c>
      <c r="AK127" s="76" t="s">
        <v>68</v>
      </c>
      <c r="AL127" s="75"/>
      <c r="XFD127" s="77" t="s">
        <v>69</v>
      </c>
    </row>
    <row r="128" s="26" customFormat="1" ht="121" customHeight="1" spans="1:38 16384:16384">
      <c r="A128" s="59">
        <f>SUBTOTAL(103,$D$11:D128)</f>
        <v>63</v>
      </c>
      <c r="B128" s="86" t="s">
        <v>515</v>
      </c>
      <c r="C128" s="86">
        <v>2026</v>
      </c>
      <c r="D128" s="62" t="s">
        <v>516</v>
      </c>
      <c r="E128" s="62" t="s">
        <v>414</v>
      </c>
      <c r="F128" s="62" t="s">
        <v>493</v>
      </c>
      <c r="G128" s="62" t="s">
        <v>55</v>
      </c>
      <c r="H128" s="62" t="s">
        <v>517</v>
      </c>
      <c r="I128" s="74" t="s">
        <v>119</v>
      </c>
      <c r="J128" s="62" t="s">
        <v>518</v>
      </c>
      <c r="K128" s="72">
        <v>10</v>
      </c>
      <c r="L128" s="72" t="s">
        <v>262</v>
      </c>
      <c r="M128" s="72">
        <v>1</v>
      </c>
      <c r="N128" s="72">
        <v>791</v>
      </c>
      <c r="O128" s="72">
        <v>1841</v>
      </c>
      <c r="P128" s="72">
        <v>330</v>
      </c>
      <c r="Q128" s="72">
        <f>R128+S128+T128+U128+V128+W128+X128+Y128</f>
        <v>0</v>
      </c>
      <c r="R128" s="72"/>
      <c r="S128" s="72"/>
      <c r="T128" s="72"/>
      <c r="U128" s="72"/>
      <c r="V128" s="72"/>
      <c r="W128" s="72"/>
      <c r="X128" s="72"/>
      <c r="Y128" s="72"/>
      <c r="Z128" s="72"/>
      <c r="AA128" s="72"/>
      <c r="AB128" s="72"/>
      <c r="AC128" s="72" t="s">
        <v>112</v>
      </c>
      <c r="AD128" s="60" t="s">
        <v>113</v>
      </c>
      <c r="AE128" s="72" t="s">
        <v>265</v>
      </c>
      <c r="AF128" s="72" t="s">
        <v>266</v>
      </c>
      <c r="AG128" s="72" t="s">
        <v>266</v>
      </c>
      <c r="AH128" s="75" t="s">
        <v>519</v>
      </c>
      <c r="AI128" s="74" t="s">
        <v>499</v>
      </c>
      <c r="AJ128" s="76" t="s">
        <v>67</v>
      </c>
      <c r="AK128" s="76" t="s">
        <v>68</v>
      </c>
      <c r="AL128" s="75"/>
      <c r="XFD128" s="26" t="e">
        <f>VLOOKUP(B:B,'[1]项目计划（资金安排）'!$B:$B,1,FALSE)</f>
        <v>#N/A</v>
      </c>
    </row>
    <row r="129" s="26" customFormat="1" ht="30" customHeight="1" spans="1:38 16384:16384">
      <c r="A129" s="68" t="s">
        <v>50</v>
      </c>
      <c r="B129" s="53" t="s">
        <v>520</v>
      </c>
      <c r="C129" s="53"/>
      <c r="D129" s="53"/>
      <c r="E129" s="53"/>
      <c r="F129" s="53"/>
      <c r="G129" s="53"/>
      <c r="H129" s="53"/>
      <c r="I129" s="53"/>
      <c r="J129" s="53"/>
      <c r="K129" s="69"/>
      <c r="L129" s="69"/>
      <c r="M129" s="69"/>
      <c r="N129" s="69"/>
      <c r="O129" s="69"/>
      <c r="P129" s="69"/>
      <c r="Q129" s="69"/>
      <c r="R129" s="69"/>
      <c r="S129" s="69"/>
      <c r="T129" s="69"/>
      <c r="U129" s="69"/>
      <c r="V129" s="69"/>
      <c r="W129" s="69"/>
      <c r="X129" s="69"/>
      <c r="Y129" s="69"/>
      <c r="Z129" s="69"/>
      <c r="AA129" s="69"/>
      <c r="AB129" s="69"/>
      <c r="AC129" s="70"/>
      <c r="AD129" s="70"/>
      <c r="AE129" s="70"/>
      <c r="AF129" s="70"/>
      <c r="AG129" s="70"/>
      <c r="AH129" s="70"/>
      <c r="AI129" s="71"/>
      <c r="AJ129" s="70"/>
      <c r="AK129" s="70"/>
      <c r="AL129" s="70"/>
    </row>
    <row r="130" s="26" customFormat="1" ht="30" customHeight="1" spans="1:38 16384:16384">
      <c r="A130" s="68" t="s">
        <v>50</v>
      </c>
      <c r="B130" s="53" t="s">
        <v>521</v>
      </c>
      <c r="C130" s="53"/>
      <c r="D130" s="53"/>
      <c r="E130" s="53"/>
      <c r="F130" s="53"/>
      <c r="G130" s="53"/>
      <c r="H130" s="53"/>
      <c r="I130" s="53"/>
      <c r="J130" s="53"/>
      <c r="K130" s="69"/>
      <c r="L130" s="69"/>
      <c r="M130" s="69"/>
      <c r="N130" s="69"/>
      <c r="O130" s="69"/>
      <c r="P130" s="69"/>
      <c r="Q130" s="69"/>
      <c r="R130" s="69"/>
      <c r="S130" s="69"/>
      <c r="T130" s="69"/>
      <c r="U130" s="69"/>
      <c r="V130" s="69"/>
      <c r="W130" s="69"/>
      <c r="X130" s="69"/>
      <c r="Y130" s="69"/>
      <c r="Z130" s="69"/>
      <c r="AA130" s="69"/>
      <c r="AB130" s="69"/>
      <c r="AC130" s="70"/>
      <c r="AD130" s="70"/>
      <c r="AE130" s="70"/>
      <c r="AF130" s="70"/>
      <c r="AG130" s="70"/>
      <c r="AH130" s="70"/>
      <c r="AI130" s="71"/>
      <c r="AJ130" s="70"/>
      <c r="AK130" s="70"/>
      <c r="AL130" s="70"/>
    </row>
    <row r="131" s="26" customFormat="1" ht="30" customHeight="1" spans="1:38 16384:16384">
      <c r="A131" s="68" t="s">
        <v>50</v>
      </c>
      <c r="B131" s="53" t="s">
        <v>522</v>
      </c>
      <c r="C131" s="53"/>
      <c r="D131" s="53"/>
      <c r="E131" s="53"/>
      <c r="F131" s="53"/>
      <c r="G131" s="53"/>
      <c r="H131" s="53"/>
      <c r="I131" s="53"/>
      <c r="J131" s="53"/>
      <c r="K131" s="69"/>
      <c r="L131" s="69"/>
      <c r="M131" s="69"/>
      <c r="N131" s="69"/>
      <c r="O131" s="69"/>
      <c r="P131" s="69"/>
      <c r="Q131" s="69"/>
      <c r="R131" s="69"/>
      <c r="S131" s="69"/>
      <c r="T131" s="69"/>
      <c r="U131" s="69"/>
      <c r="V131" s="69"/>
      <c r="W131" s="69"/>
      <c r="X131" s="69"/>
      <c r="Y131" s="69"/>
      <c r="Z131" s="69"/>
      <c r="AA131" s="69"/>
      <c r="AB131" s="69"/>
      <c r="AC131" s="70"/>
      <c r="AD131" s="70"/>
      <c r="AE131" s="70"/>
      <c r="AF131" s="70"/>
      <c r="AG131" s="70"/>
      <c r="AH131" s="70"/>
      <c r="AI131" s="71"/>
      <c r="AJ131" s="70"/>
      <c r="AK131" s="70"/>
      <c r="AL131" s="70"/>
    </row>
    <row r="132" s="26" customFormat="1" ht="30" customHeight="1" spans="1:38 16384:16384">
      <c r="A132" s="68" t="s">
        <v>50</v>
      </c>
      <c r="B132" s="53" t="s">
        <v>523</v>
      </c>
      <c r="C132" s="53"/>
      <c r="D132" s="53"/>
      <c r="E132" s="53"/>
      <c r="F132" s="53"/>
      <c r="G132" s="53"/>
      <c r="H132" s="53"/>
      <c r="I132" s="53"/>
      <c r="J132" s="53"/>
      <c r="K132" s="69"/>
      <c r="L132" s="69"/>
      <c r="M132" s="69"/>
      <c r="N132" s="69"/>
      <c r="O132" s="69"/>
      <c r="P132" s="69"/>
      <c r="Q132" s="69"/>
      <c r="R132" s="69"/>
      <c r="S132" s="69"/>
      <c r="T132" s="69"/>
      <c r="U132" s="69"/>
      <c r="V132" s="69"/>
      <c r="W132" s="69"/>
      <c r="X132" s="69"/>
      <c r="Y132" s="69"/>
      <c r="Z132" s="69"/>
      <c r="AA132" s="69"/>
      <c r="AB132" s="69"/>
      <c r="AC132" s="70"/>
      <c r="AD132" s="70"/>
      <c r="AE132" s="70"/>
      <c r="AF132" s="70"/>
      <c r="AG132" s="70"/>
      <c r="AH132" s="70"/>
      <c r="AI132" s="71"/>
      <c r="AJ132" s="70"/>
      <c r="AK132" s="70"/>
      <c r="AL132" s="70"/>
    </row>
    <row r="133" s="26" customFormat="1" ht="30" customHeight="1" spans="1:38 16384:16384">
      <c r="A133" s="68" t="s">
        <v>50</v>
      </c>
      <c r="B133" s="53" t="s">
        <v>348</v>
      </c>
      <c r="C133" s="53"/>
      <c r="D133" s="53"/>
      <c r="E133" s="53"/>
      <c r="F133" s="53"/>
      <c r="G133" s="53"/>
      <c r="H133" s="53"/>
      <c r="I133" s="53"/>
      <c r="J133" s="53"/>
      <c r="K133" s="69">
        <f>SUM(K134)</f>
        <v>1.1</v>
      </c>
      <c r="L133" s="69"/>
      <c r="M133" s="69">
        <f t="shared" ref="M133:AB133" si="34">SUM(M134)</f>
        <v>1</v>
      </c>
      <c r="N133" s="69">
        <f t="shared" si="34"/>
        <v>593</v>
      </c>
      <c r="O133" s="69">
        <f t="shared" si="34"/>
        <v>2111</v>
      </c>
      <c r="P133" s="69">
        <f t="shared" si="34"/>
        <v>910</v>
      </c>
      <c r="Q133" s="69">
        <f t="shared" si="34"/>
        <v>0</v>
      </c>
      <c r="R133" s="69">
        <f t="shared" si="34"/>
        <v>0</v>
      </c>
      <c r="S133" s="69">
        <f t="shared" si="34"/>
        <v>0</v>
      </c>
      <c r="T133" s="69">
        <f t="shared" si="34"/>
        <v>0</v>
      </c>
      <c r="U133" s="69">
        <f t="shared" si="34"/>
        <v>0</v>
      </c>
      <c r="V133" s="69">
        <f t="shared" si="34"/>
        <v>0</v>
      </c>
      <c r="W133" s="69">
        <f t="shared" si="34"/>
        <v>0</v>
      </c>
      <c r="X133" s="69">
        <f t="shared" si="34"/>
        <v>0</v>
      </c>
      <c r="Y133" s="69">
        <f t="shared" si="34"/>
        <v>0</v>
      </c>
      <c r="Z133" s="69">
        <f t="shared" si="34"/>
        <v>0</v>
      </c>
      <c r="AA133" s="69">
        <f t="shared" si="34"/>
        <v>0</v>
      </c>
      <c r="AB133" s="69">
        <f t="shared" si="34"/>
        <v>0</v>
      </c>
      <c r="AC133" s="70"/>
      <c r="AD133" s="70"/>
      <c r="AE133" s="70"/>
      <c r="AF133" s="70"/>
      <c r="AG133" s="70"/>
      <c r="AH133" s="70"/>
      <c r="AI133" s="71"/>
      <c r="AJ133" s="70"/>
      <c r="AK133" s="70"/>
      <c r="AL133" s="70"/>
    </row>
    <row r="134" s="26" customFormat="1" ht="179" customHeight="1" spans="1:38 16384:16384">
      <c r="A134" s="59">
        <f>SUBTOTAL(103,$D$11:D134)</f>
        <v>64</v>
      </c>
      <c r="B134" s="86" t="s">
        <v>524</v>
      </c>
      <c r="C134" s="86">
        <v>2026</v>
      </c>
      <c r="D134" s="62" t="s">
        <v>525</v>
      </c>
      <c r="E134" s="62" t="s">
        <v>347</v>
      </c>
      <c r="F134" s="62" t="s">
        <v>348</v>
      </c>
      <c r="G134" s="74" t="s">
        <v>55</v>
      </c>
      <c r="H134" s="62" t="s">
        <v>526</v>
      </c>
      <c r="I134" s="74" t="s">
        <v>119</v>
      </c>
      <c r="J134" s="62" t="s">
        <v>527</v>
      </c>
      <c r="K134" s="72">
        <v>1.1</v>
      </c>
      <c r="L134" s="72" t="s">
        <v>262</v>
      </c>
      <c r="M134" s="72">
        <v>1</v>
      </c>
      <c r="N134" s="72">
        <v>593</v>
      </c>
      <c r="O134" s="72">
        <v>2111</v>
      </c>
      <c r="P134" s="59">
        <v>910</v>
      </c>
      <c r="Q134" s="72">
        <f>R134+S134+T134+U134+V134+W134+X134+Y134</f>
        <v>0</v>
      </c>
      <c r="R134" s="72"/>
      <c r="S134" s="72"/>
      <c r="T134" s="72"/>
      <c r="U134" s="72"/>
      <c r="V134" s="72"/>
      <c r="W134" s="72"/>
      <c r="X134" s="72"/>
      <c r="Y134" s="72"/>
      <c r="Z134" s="72"/>
      <c r="AA134" s="72"/>
      <c r="AB134" s="72"/>
      <c r="AC134" s="72" t="s">
        <v>263</v>
      </c>
      <c r="AD134" s="72" t="s">
        <v>264</v>
      </c>
      <c r="AE134" s="72" t="s">
        <v>265</v>
      </c>
      <c r="AF134" s="72" t="s">
        <v>266</v>
      </c>
      <c r="AG134" s="72" t="s">
        <v>266</v>
      </c>
      <c r="AH134" s="87" t="s">
        <v>528</v>
      </c>
      <c r="AI134" s="73" t="s">
        <v>529</v>
      </c>
      <c r="AJ134" s="76" t="s">
        <v>67</v>
      </c>
      <c r="AK134" s="76" t="s">
        <v>68</v>
      </c>
      <c r="AL134" s="75"/>
      <c r="XFD134" s="26" t="e">
        <f>VLOOKUP(B:B,'[1]项目计划（资金安排）'!$B:$B,1,FALSE)</f>
        <v>#N/A</v>
      </c>
    </row>
    <row r="135" s="26" customFormat="1" ht="30" customHeight="1" spans="1:38 16384:16384">
      <c r="A135" s="94" t="s">
        <v>48</v>
      </c>
      <c r="B135" s="53" t="s">
        <v>530</v>
      </c>
      <c r="C135" s="53"/>
      <c r="D135" s="53"/>
      <c r="E135" s="53"/>
      <c r="F135" s="53"/>
      <c r="G135" s="53"/>
      <c r="H135" s="53"/>
      <c r="I135" s="53"/>
      <c r="J135" s="53"/>
      <c r="K135" s="69">
        <f>K136+K137+K141+K143</f>
        <v>240.5</v>
      </c>
      <c r="L135" s="69"/>
      <c r="M135" s="69">
        <f t="shared" ref="M135:AB135" si="35">M136+M137+M141+M143</f>
        <v>10</v>
      </c>
      <c r="N135" s="69">
        <f t="shared" si="35"/>
        <v>5756</v>
      </c>
      <c r="O135" s="69">
        <f t="shared" si="35"/>
        <v>17752</v>
      </c>
      <c r="P135" s="69">
        <f t="shared" si="35"/>
        <v>12148</v>
      </c>
      <c r="Q135" s="69">
        <f t="shared" si="35"/>
        <v>370</v>
      </c>
      <c r="R135" s="69">
        <f t="shared" si="35"/>
        <v>0</v>
      </c>
      <c r="S135" s="69">
        <f t="shared" si="35"/>
        <v>70</v>
      </c>
      <c r="T135" s="69">
        <f t="shared" si="35"/>
        <v>300</v>
      </c>
      <c r="U135" s="69">
        <f t="shared" si="35"/>
        <v>0</v>
      </c>
      <c r="V135" s="69">
        <f t="shared" si="35"/>
        <v>0</v>
      </c>
      <c r="W135" s="69">
        <f t="shared" si="35"/>
        <v>0</v>
      </c>
      <c r="X135" s="69">
        <f t="shared" si="35"/>
        <v>0</v>
      </c>
      <c r="Y135" s="69">
        <f t="shared" si="35"/>
        <v>0</v>
      </c>
      <c r="Z135" s="69">
        <f t="shared" si="35"/>
        <v>0</v>
      </c>
      <c r="AA135" s="69">
        <f t="shared" si="35"/>
        <v>0</v>
      </c>
      <c r="AB135" s="69">
        <f t="shared" si="35"/>
        <v>0</v>
      </c>
      <c r="AC135" s="70"/>
      <c r="AD135" s="70"/>
      <c r="AE135" s="70"/>
      <c r="AF135" s="70"/>
      <c r="AG135" s="70"/>
      <c r="AH135" s="70"/>
      <c r="AI135" s="71"/>
      <c r="AJ135" s="70"/>
      <c r="AK135" s="70"/>
      <c r="AL135" s="70"/>
    </row>
    <row r="136" s="26" customFormat="1" ht="30" customHeight="1" spans="1:38 16384:16384">
      <c r="A136" s="68" t="s">
        <v>50</v>
      </c>
      <c r="B136" s="53" t="s">
        <v>531</v>
      </c>
      <c r="C136" s="53"/>
      <c r="D136" s="53"/>
      <c r="E136" s="53"/>
      <c r="F136" s="53"/>
      <c r="G136" s="53"/>
      <c r="H136" s="53"/>
      <c r="I136" s="53"/>
      <c r="J136" s="53"/>
      <c r="K136" s="69"/>
      <c r="L136" s="69"/>
      <c r="M136" s="69"/>
      <c r="N136" s="69"/>
      <c r="O136" s="69"/>
      <c r="P136" s="69"/>
      <c r="Q136" s="69"/>
      <c r="R136" s="69"/>
      <c r="S136" s="69"/>
      <c r="T136" s="69"/>
      <c r="U136" s="69"/>
      <c r="V136" s="69"/>
      <c r="W136" s="69"/>
      <c r="X136" s="69"/>
      <c r="Y136" s="69"/>
      <c r="Z136" s="69"/>
      <c r="AA136" s="69"/>
      <c r="AB136" s="69"/>
      <c r="AC136" s="70"/>
      <c r="AD136" s="70"/>
      <c r="AE136" s="70"/>
      <c r="AF136" s="70"/>
      <c r="AG136" s="70"/>
      <c r="AH136" s="70"/>
      <c r="AI136" s="71"/>
      <c r="AJ136" s="70"/>
      <c r="AK136" s="70"/>
      <c r="AL136" s="70"/>
    </row>
    <row r="137" s="26" customFormat="1" ht="30" customHeight="1" spans="1:38 16384:16384">
      <c r="A137" s="68" t="s">
        <v>50</v>
      </c>
      <c r="B137" s="53" t="s">
        <v>532</v>
      </c>
      <c r="C137" s="53"/>
      <c r="D137" s="53"/>
      <c r="E137" s="53"/>
      <c r="F137" s="53"/>
      <c r="G137" s="53"/>
      <c r="H137" s="53"/>
      <c r="I137" s="53"/>
      <c r="J137" s="53"/>
      <c r="K137" s="69">
        <f>SUM(K138:K140)</f>
        <v>48.3</v>
      </c>
      <c r="L137" s="69"/>
      <c r="M137" s="69">
        <f t="shared" ref="M137:AB137" si="36">SUM(M138:M140)</f>
        <v>3</v>
      </c>
      <c r="N137" s="69">
        <f t="shared" si="36"/>
        <v>926</v>
      </c>
      <c r="O137" s="69">
        <f t="shared" si="36"/>
        <v>3884</v>
      </c>
      <c r="P137" s="69">
        <f t="shared" si="36"/>
        <v>1950</v>
      </c>
      <c r="Q137" s="69">
        <f t="shared" si="36"/>
        <v>0</v>
      </c>
      <c r="R137" s="69">
        <f t="shared" si="36"/>
        <v>0</v>
      </c>
      <c r="S137" s="69">
        <f t="shared" si="36"/>
        <v>0</v>
      </c>
      <c r="T137" s="69">
        <f t="shared" si="36"/>
        <v>0</v>
      </c>
      <c r="U137" s="69">
        <f t="shared" si="36"/>
        <v>0</v>
      </c>
      <c r="V137" s="69">
        <f t="shared" si="36"/>
        <v>0</v>
      </c>
      <c r="W137" s="69">
        <f t="shared" si="36"/>
        <v>0</v>
      </c>
      <c r="X137" s="69">
        <f t="shared" si="36"/>
        <v>0</v>
      </c>
      <c r="Y137" s="69">
        <f t="shared" si="36"/>
        <v>0</v>
      </c>
      <c r="Z137" s="69">
        <f t="shared" si="36"/>
        <v>0</v>
      </c>
      <c r="AA137" s="69">
        <f t="shared" si="36"/>
        <v>0</v>
      </c>
      <c r="AB137" s="69">
        <f t="shared" si="36"/>
        <v>0</v>
      </c>
      <c r="AC137" s="70"/>
      <c r="AD137" s="70"/>
      <c r="AE137" s="70"/>
      <c r="AF137" s="70"/>
      <c r="AG137" s="70"/>
      <c r="AH137" s="70"/>
      <c r="AI137" s="71"/>
      <c r="AJ137" s="70"/>
      <c r="AK137" s="70"/>
      <c r="AL137" s="70"/>
    </row>
    <row r="138" s="26" customFormat="1" ht="108" customHeight="1" spans="1:38 16384:16384">
      <c r="A138" s="59">
        <f>SUBTOTAL(103,$D$11:D138)</f>
        <v>65</v>
      </c>
      <c r="B138" s="86" t="s">
        <v>533</v>
      </c>
      <c r="C138" s="86">
        <v>2026</v>
      </c>
      <c r="D138" s="62" t="s">
        <v>534</v>
      </c>
      <c r="E138" s="62" t="s">
        <v>530</v>
      </c>
      <c r="F138" s="62" t="s">
        <v>532</v>
      </c>
      <c r="G138" s="74" t="s">
        <v>55</v>
      </c>
      <c r="H138" s="62" t="s">
        <v>349</v>
      </c>
      <c r="I138" s="74" t="s">
        <v>119</v>
      </c>
      <c r="J138" s="62" t="s">
        <v>535</v>
      </c>
      <c r="K138" s="72">
        <v>4</v>
      </c>
      <c r="L138" s="72" t="s">
        <v>262</v>
      </c>
      <c r="M138" s="72">
        <v>1</v>
      </c>
      <c r="N138" s="72">
        <v>200</v>
      </c>
      <c r="O138" s="72">
        <v>1050</v>
      </c>
      <c r="P138" s="59">
        <v>300</v>
      </c>
      <c r="Q138" s="72">
        <f>R138+S138+T138+U138+V138+W138+X138+Y138</f>
        <v>0</v>
      </c>
      <c r="R138" s="72"/>
      <c r="S138" s="72"/>
      <c r="T138" s="72"/>
      <c r="U138" s="72"/>
      <c r="V138" s="72"/>
      <c r="W138" s="72"/>
      <c r="X138" s="72"/>
      <c r="Y138" s="72"/>
      <c r="Z138" s="72"/>
      <c r="AA138" s="72"/>
      <c r="AB138" s="72"/>
      <c r="AC138" s="72" t="s">
        <v>243</v>
      </c>
      <c r="AD138" s="72" t="s">
        <v>244</v>
      </c>
      <c r="AE138" s="72" t="s">
        <v>536</v>
      </c>
      <c r="AF138" s="72" t="s">
        <v>537</v>
      </c>
      <c r="AG138" s="72" t="s">
        <v>538</v>
      </c>
      <c r="AH138" s="75" t="s">
        <v>539</v>
      </c>
      <c r="AI138" s="73" t="s">
        <v>540</v>
      </c>
      <c r="AJ138" s="76" t="s">
        <v>67</v>
      </c>
      <c r="AK138" s="76" t="s">
        <v>68</v>
      </c>
      <c r="AL138" s="75"/>
      <c r="XFD138" s="26" t="e">
        <f>VLOOKUP(B:B,'[1]项目计划（资金安排）'!$B:$B,1,FALSE)</f>
        <v>#N/A</v>
      </c>
    </row>
    <row r="139" s="26" customFormat="1" ht="108" customHeight="1" spans="1:38 16384:16384">
      <c r="A139" s="59">
        <f>SUBTOTAL(103,$D$11:D139)</f>
        <v>66</v>
      </c>
      <c r="B139" s="86" t="s">
        <v>541</v>
      </c>
      <c r="C139" s="86">
        <v>2026</v>
      </c>
      <c r="D139" s="62" t="s">
        <v>542</v>
      </c>
      <c r="E139" s="62" t="s">
        <v>530</v>
      </c>
      <c r="F139" s="62" t="s">
        <v>532</v>
      </c>
      <c r="G139" s="74" t="s">
        <v>55</v>
      </c>
      <c r="H139" s="62" t="s">
        <v>543</v>
      </c>
      <c r="I139" s="74" t="s">
        <v>119</v>
      </c>
      <c r="J139" s="62" t="s">
        <v>544</v>
      </c>
      <c r="K139" s="72">
        <v>40</v>
      </c>
      <c r="L139" s="72" t="s">
        <v>262</v>
      </c>
      <c r="M139" s="72">
        <v>1</v>
      </c>
      <c r="N139" s="72">
        <v>488</v>
      </c>
      <c r="O139" s="72">
        <v>1893</v>
      </c>
      <c r="P139" s="59">
        <v>1200</v>
      </c>
      <c r="Q139" s="72">
        <f>R139+S139+T139+U139+V139+W139+X139+Y139</f>
        <v>0</v>
      </c>
      <c r="R139" s="72"/>
      <c r="S139" s="72"/>
      <c r="T139" s="72"/>
      <c r="U139" s="72"/>
      <c r="V139" s="72"/>
      <c r="W139" s="72"/>
      <c r="X139" s="72"/>
      <c r="Y139" s="72"/>
      <c r="Z139" s="72"/>
      <c r="AA139" s="72"/>
      <c r="AB139" s="72"/>
      <c r="AC139" s="72" t="s">
        <v>112</v>
      </c>
      <c r="AD139" s="60" t="s">
        <v>113</v>
      </c>
      <c r="AE139" s="72" t="s">
        <v>536</v>
      </c>
      <c r="AF139" s="72" t="s">
        <v>537</v>
      </c>
      <c r="AG139" s="72" t="s">
        <v>538</v>
      </c>
      <c r="AH139" s="75" t="s">
        <v>545</v>
      </c>
      <c r="AI139" s="73" t="s">
        <v>546</v>
      </c>
      <c r="AJ139" s="76" t="s">
        <v>67</v>
      </c>
      <c r="AK139" s="76" t="s">
        <v>68</v>
      </c>
      <c r="AL139" s="75"/>
      <c r="XFD139" s="26" t="e">
        <f>VLOOKUP(B:B,'[1]项目计划（资金安排）'!$B:$B,1,FALSE)</f>
        <v>#N/A</v>
      </c>
    </row>
    <row r="140" s="26" customFormat="1" ht="108" customHeight="1" spans="1:38 16384:16384">
      <c r="A140" s="59">
        <f>SUBTOTAL(103,$D$11:D140)</f>
        <v>67</v>
      </c>
      <c r="B140" s="86" t="s">
        <v>547</v>
      </c>
      <c r="C140" s="86">
        <v>2026</v>
      </c>
      <c r="D140" s="62" t="s">
        <v>548</v>
      </c>
      <c r="E140" s="62" t="s">
        <v>530</v>
      </c>
      <c r="F140" s="62" t="s">
        <v>532</v>
      </c>
      <c r="G140" s="74" t="s">
        <v>55</v>
      </c>
      <c r="H140" s="62" t="s">
        <v>549</v>
      </c>
      <c r="I140" s="74" t="s">
        <v>119</v>
      </c>
      <c r="J140" s="62" t="s">
        <v>550</v>
      </c>
      <c r="K140" s="72">
        <v>4.3</v>
      </c>
      <c r="L140" s="72" t="s">
        <v>262</v>
      </c>
      <c r="M140" s="72">
        <v>1</v>
      </c>
      <c r="N140" s="72">
        <v>238</v>
      </c>
      <c r="O140" s="72">
        <v>941</v>
      </c>
      <c r="P140" s="59">
        <v>450</v>
      </c>
      <c r="Q140" s="72">
        <f>R140+S140+T140+U140+V140+W140+X140+Y140</f>
        <v>0</v>
      </c>
      <c r="R140" s="72"/>
      <c r="S140" s="72"/>
      <c r="T140" s="72"/>
      <c r="U140" s="72"/>
      <c r="V140" s="72"/>
      <c r="W140" s="72"/>
      <c r="X140" s="72"/>
      <c r="Y140" s="72"/>
      <c r="Z140" s="72"/>
      <c r="AA140" s="72"/>
      <c r="AB140" s="72"/>
      <c r="AC140" s="72" t="s">
        <v>440</v>
      </c>
      <c r="AD140" s="72" t="s">
        <v>441</v>
      </c>
      <c r="AE140" s="72" t="s">
        <v>536</v>
      </c>
      <c r="AF140" s="72" t="s">
        <v>537</v>
      </c>
      <c r="AG140" s="72" t="s">
        <v>538</v>
      </c>
      <c r="AH140" s="75" t="s">
        <v>551</v>
      </c>
      <c r="AI140" s="73" t="s">
        <v>552</v>
      </c>
      <c r="AJ140" s="76" t="s">
        <v>67</v>
      </c>
      <c r="AK140" s="76" t="s">
        <v>68</v>
      </c>
      <c r="AL140" s="75"/>
      <c r="XFD140" s="26" t="e">
        <f>VLOOKUP(B:B,'[1]项目计划（资金安排）'!$B:$B,1,FALSE)</f>
        <v>#N/A</v>
      </c>
    </row>
    <row r="141" s="26" customFormat="1" ht="30" customHeight="1" spans="1:38 16384:16384">
      <c r="A141" s="68" t="s">
        <v>50</v>
      </c>
      <c r="B141" s="53" t="s">
        <v>553</v>
      </c>
      <c r="C141" s="53"/>
      <c r="D141" s="53"/>
      <c r="E141" s="53"/>
      <c r="F141" s="53"/>
      <c r="G141" s="53"/>
      <c r="H141" s="53"/>
      <c r="I141" s="53"/>
      <c r="J141" s="53"/>
      <c r="K141" s="69">
        <f>SUM(K142)</f>
        <v>4</v>
      </c>
      <c r="L141" s="69"/>
      <c r="M141" s="69">
        <f t="shared" ref="M141:AB141" si="37">SUM(M142)</f>
        <v>1</v>
      </c>
      <c r="N141" s="69">
        <f t="shared" si="37"/>
        <v>838</v>
      </c>
      <c r="O141" s="69">
        <f t="shared" si="37"/>
        <v>2792</v>
      </c>
      <c r="P141" s="69">
        <f t="shared" si="37"/>
        <v>1000</v>
      </c>
      <c r="Q141" s="69">
        <f t="shared" si="37"/>
        <v>0</v>
      </c>
      <c r="R141" s="69">
        <f t="shared" si="37"/>
        <v>0</v>
      </c>
      <c r="S141" s="69">
        <f t="shared" si="37"/>
        <v>0</v>
      </c>
      <c r="T141" s="69">
        <f t="shared" si="37"/>
        <v>0</v>
      </c>
      <c r="U141" s="69">
        <f t="shared" si="37"/>
        <v>0</v>
      </c>
      <c r="V141" s="69">
        <f t="shared" si="37"/>
        <v>0</v>
      </c>
      <c r="W141" s="69">
        <f t="shared" si="37"/>
        <v>0</v>
      </c>
      <c r="X141" s="69">
        <f t="shared" si="37"/>
        <v>0</v>
      </c>
      <c r="Y141" s="69">
        <f t="shared" si="37"/>
        <v>0</v>
      </c>
      <c r="Z141" s="69">
        <f t="shared" si="37"/>
        <v>0</v>
      </c>
      <c r="AA141" s="69">
        <f t="shared" si="37"/>
        <v>0</v>
      </c>
      <c r="AB141" s="69">
        <f t="shared" si="37"/>
        <v>0</v>
      </c>
      <c r="AC141" s="70"/>
      <c r="AD141" s="70"/>
      <c r="AE141" s="70"/>
      <c r="AF141" s="70"/>
      <c r="AG141" s="70"/>
      <c r="AH141" s="70"/>
      <c r="AI141" s="71"/>
      <c r="AJ141" s="70"/>
      <c r="AK141" s="70"/>
      <c r="AL141" s="70"/>
    </row>
    <row r="142" s="26" customFormat="1" ht="146" customHeight="1" spans="1:38 16384:16384">
      <c r="A142" s="59">
        <f>SUBTOTAL(103,$D$11:D142)</f>
        <v>68</v>
      </c>
      <c r="B142" s="86" t="s">
        <v>554</v>
      </c>
      <c r="C142" s="60">
        <v>2026</v>
      </c>
      <c r="D142" s="62" t="s">
        <v>555</v>
      </c>
      <c r="E142" s="62" t="s">
        <v>530</v>
      </c>
      <c r="F142" s="62" t="s">
        <v>553</v>
      </c>
      <c r="G142" s="74" t="s">
        <v>55</v>
      </c>
      <c r="H142" s="62" t="s">
        <v>556</v>
      </c>
      <c r="I142" s="74" t="s">
        <v>119</v>
      </c>
      <c r="J142" s="62" t="s">
        <v>557</v>
      </c>
      <c r="K142" s="59">
        <v>4</v>
      </c>
      <c r="L142" s="59" t="s">
        <v>127</v>
      </c>
      <c r="M142" s="59">
        <v>1</v>
      </c>
      <c r="N142" s="72">
        <v>838</v>
      </c>
      <c r="O142" s="72">
        <v>2792</v>
      </c>
      <c r="P142" s="59">
        <v>1000</v>
      </c>
      <c r="Q142" s="72">
        <f>R142+S142+T142+U142+V142+W142+X142+Y142</f>
        <v>0</v>
      </c>
      <c r="R142" s="72"/>
      <c r="S142" s="72"/>
      <c r="T142" s="72"/>
      <c r="U142" s="72"/>
      <c r="V142" s="72"/>
      <c r="W142" s="72"/>
      <c r="X142" s="72"/>
      <c r="Y142" s="72"/>
      <c r="Z142" s="72"/>
      <c r="AA142" s="72"/>
      <c r="AB142" s="72"/>
      <c r="AC142" s="72" t="s">
        <v>440</v>
      </c>
      <c r="AD142" s="72" t="s">
        <v>441</v>
      </c>
      <c r="AE142" s="72" t="s">
        <v>558</v>
      </c>
      <c r="AF142" s="72" t="s">
        <v>559</v>
      </c>
      <c r="AG142" s="72" t="s">
        <v>93</v>
      </c>
      <c r="AH142" s="75" t="s">
        <v>560</v>
      </c>
      <c r="AI142" s="73" t="s">
        <v>561</v>
      </c>
      <c r="AJ142" s="76" t="s">
        <v>67</v>
      </c>
      <c r="AK142" s="76" t="s">
        <v>68</v>
      </c>
      <c r="AL142" s="75"/>
      <c r="XFD142" s="26" t="e">
        <f>VLOOKUP(B:B,'[1]项目计划（资金安排）'!$B:$B,1,FALSE)</f>
        <v>#N/A</v>
      </c>
    </row>
    <row r="143" s="26" customFormat="1" ht="30" customHeight="1" spans="1:38 16384:16384">
      <c r="A143" s="68" t="s">
        <v>50</v>
      </c>
      <c r="B143" s="53" t="s">
        <v>562</v>
      </c>
      <c r="C143" s="53"/>
      <c r="D143" s="53"/>
      <c r="E143" s="53"/>
      <c r="F143" s="53"/>
      <c r="G143" s="53"/>
      <c r="H143" s="53"/>
      <c r="I143" s="53"/>
      <c r="J143" s="53"/>
      <c r="K143" s="69">
        <f>SUM(K144:K149)</f>
        <v>188.2</v>
      </c>
      <c r="L143" s="69"/>
      <c r="M143" s="69">
        <f t="shared" ref="M143:AB143" si="38">SUM(M144:M149)</f>
        <v>6</v>
      </c>
      <c r="N143" s="69">
        <f t="shared" si="38"/>
        <v>3992</v>
      </c>
      <c r="O143" s="69">
        <f t="shared" si="38"/>
        <v>11076</v>
      </c>
      <c r="P143" s="69">
        <f t="shared" si="38"/>
        <v>9198</v>
      </c>
      <c r="Q143" s="69">
        <f t="shared" si="38"/>
        <v>370</v>
      </c>
      <c r="R143" s="69">
        <f t="shared" si="38"/>
        <v>0</v>
      </c>
      <c r="S143" s="69">
        <f t="shared" si="38"/>
        <v>70</v>
      </c>
      <c r="T143" s="69">
        <f t="shared" si="38"/>
        <v>300</v>
      </c>
      <c r="U143" s="69">
        <f t="shared" si="38"/>
        <v>0</v>
      </c>
      <c r="V143" s="69">
        <f t="shared" si="38"/>
        <v>0</v>
      </c>
      <c r="W143" s="69">
        <f t="shared" si="38"/>
        <v>0</v>
      </c>
      <c r="X143" s="69">
        <f t="shared" si="38"/>
        <v>0</v>
      </c>
      <c r="Y143" s="69">
        <f t="shared" si="38"/>
        <v>0</v>
      </c>
      <c r="Z143" s="69">
        <f t="shared" si="38"/>
        <v>0</v>
      </c>
      <c r="AA143" s="69">
        <f t="shared" si="38"/>
        <v>0</v>
      </c>
      <c r="AB143" s="69">
        <f t="shared" si="38"/>
        <v>0</v>
      </c>
      <c r="AC143" s="70"/>
      <c r="AD143" s="70"/>
      <c r="AE143" s="70"/>
      <c r="AF143" s="70"/>
      <c r="AG143" s="70"/>
      <c r="AH143" s="70"/>
      <c r="AI143" s="71"/>
      <c r="AJ143" s="70"/>
      <c r="AK143" s="70"/>
      <c r="AL143" s="70"/>
    </row>
    <row r="144" s="26" customFormat="1" ht="108" customHeight="1" spans="1:38 16384:16384">
      <c r="A144" s="59">
        <f>SUBTOTAL(103,$D$11:D144)</f>
        <v>69</v>
      </c>
      <c r="B144" s="86" t="s">
        <v>563</v>
      </c>
      <c r="C144" s="86">
        <v>2026</v>
      </c>
      <c r="D144" s="62" t="s">
        <v>564</v>
      </c>
      <c r="E144" s="62" t="s">
        <v>530</v>
      </c>
      <c r="F144" s="62" t="s">
        <v>562</v>
      </c>
      <c r="G144" s="74" t="s">
        <v>55</v>
      </c>
      <c r="H144" s="62" t="s">
        <v>349</v>
      </c>
      <c r="I144" s="74" t="s">
        <v>119</v>
      </c>
      <c r="J144" s="62" t="s">
        <v>565</v>
      </c>
      <c r="K144" s="72">
        <v>1.3</v>
      </c>
      <c r="L144" s="72" t="s">
        <v>262</v>
      </c>
      <c r="M144" s="72">
        <v>1</v>
      </c>
      <c r="N144" s="72">
        <v>150</v>
      </c>
      <c r="O144" s="72">
        <v>250</v>
      </c>
      <c r="P144" s="59">
        <v>120</v>
      </c>
      <c r="Q144" s="72">
        <f t="shared" ref="Q144:Q149" si="39">R144+S144+T144+U144+V144+W144+X144+Y144</f>
        <v>0</v>
      </c>
      <c r="R144" s="72"/>
      <c r="S144" s="72"/>
      <c r="T144" s="72"/>
      <c r="U144" s="72"/>
      <c r="V144" s="72"/>
      <c r="W144" s="72"/>
      <c r="X144" s="72"/>
      <c r="Y144" s="72"/>
      <c r="Z144" s="72"/>
      <c r="AA144" s="72"/>
      <c r="AB144" s="72"/>
      <c r="AC144" s="72" t="s">
        <v>243</v>
      </c>
      <c r="AD144" s="72" t="s">
        <v>244</v>
      </c>
      <c r="AE144" s="72" t="s">
        <v>62</v>
      </c>
      <c r="AF144" s="72" t="s">
        <v>63</v>
      </c>
      <c r="AG144" s="72" t="s">
        <v>64</v>
      </c>
      <c r="AH144" s="75" t="s">
        <v>566</v>
      </c>
      <c r="AI144" s="73" t="s">
        <v>339</v>
      </c>
      <c r="AJ144" s="76" t="s">
        <v>67</v>
      </c>
      <c r="AK144" s="76" t="s">
        <v>68</v>
      </c>
      <c r="AL144" s="75"/>
      <c r="XFD144" s="26" t="e">
        <f>VLOOKUP(B:B,'[1]项目计划（资金安排）'!$B:$B,1,FALSE)</f>
        <v>#N/A</v>
      </c>
    </row>
    <row r="145" s="26" customFormat="1" ht="108" customHeight="1" spans="1:38 16384:16384">
      <c r="A145" s="59">
        <f>SUBTOTAL(103,$D$11:D145)</f>
        <v>70</v>
      </c>
      <c r="B145" s="86" t="s">
        <v>567</v>
      </c>
      <c r="C145" s="86">
        <v>2026</v>
      </c>
      <c r="D145" s="62" t="s">
        <v>568</v>
      </c>
      <c r="E145" s="62" t="s">
        <v>530</v>
      </c>
      <c r="F145" s="62" t="s">
        <v>562</v>
      </c>
      <c r="G145" s="74" t="s">
        <v>55</v>
      </c>
      <c r="H145" s="62" t="s">
        <v>365</v>
      </c>
      <c r="I145" s="74" t="s">
        <v>119</v>
      </c>
      <c r="J145" s="62" t="s">
        <v>569</v>
      </c>
      <c r="K145" s="72">
        <v>16</v>
      </c>
      <c r="L145" s="72" t="s">
        <v>262</v>
      </c>
      <c r="M145" s="72">
        <v>1</v>
      </c>
      <c r="N145" s="72">
        <v>813</v>
      </c>
      <c r="O145" s="72">
        <v>220</v>
      </c>
      <c r="P145" s="59">
        <v>390</v>
      </c>
      <c r="Q145" s="72">
        <f t="shared" si="39"/>
        <v>370</v>
      </c>
      <c r="R145" s="72"/>
      <c r="S145" s="72">
        <v>70</v>
      </c>
      <c r="T145" s="72">
        <v>300</v>
      </c>
      <c r="U145" s="72"/>
      <c r="V145" s="72"/>
      <c r="W145" s="72"/>
      <c r="X145" s="72"/>
      <c r="Y145" s="72"/>
      <c r="Z145" s="72"/>
      <c r="AA145" s="72"/>
      <c r="AB145" s="72"/>
      <c r="AC145" s="72" t="s">
        <v>128</v>
      </c>
      <c r="AD145" s="72" t="s">
        <v>129</v>
      </c>
      <c r="AE145" s="72" t="s">
        <v>303</v>
      </c>
      <c r="AF145" s="72" t="s">
        <v>304</v>
      </c>
      <c r="AG145" s="72" t="s">
        <v>93</v>
      </c>
      <c r="AH145" s="75" t="s">
        <v>570</v>
      </c>
      <c r="AI145" s="73" t="s">
        <v>306</v>
      </c>
      <c r="AJ145" s="76" t="s">
        <v>67</v>
      </c>
      <c r="AK145" s="76" t="s">
        <v>68</v>
      </c>
      <c r="AL145" s="75"/>
      <c r="XFD145" s="77" t="s">
        <v>69</v>
      </c>
    </row>
    <row r="146" s="26" customFormat="1" ht="108" customHeight="1" spans="1:38 16384:16384">
      <c r="A146" s="59">
        <f>SUBTOTAL(103,$D$11:D146)</f>
        <v>71</v>
      </c>
      <c r="B146" s="86" t="s">
        <v>571</v>
      </c>
      <c r="C146" s="86">
        <v>2026</v>
      </c>
      <c r="D146" s="62" t="s">
        <v>572</v>
      </c>
      <c r="E146" s="62" t="s">
        <v>530</v>
      </c>
      <c r="F146" s="62" t="s">
        <v>562</v>
      </c>
      <c r="G146" s="74" t="s">
        <v>55</v>
      </c>
      <c r="H146" s="62" t="s">
        <v>163</v>
      </c>
      <c r="I146" s="74" t="s">
        <v>119</v>
      </c>
      <c r="J146" s="62" t="s">
        <v>573</v>
      </c>
      <c r="K146" s="72">
        <v>61</v>
      </c>
      <c r="L146" s="72" t="s">
        <v>262</v>
      </c>
      <c r="M146" s="72">
        <v>1</v>
      </c>
      <c r="N146" s="72">
        <v>784</v>
      </c>
      <c r="O146" s="72">
        <v>2917</v>
      </c>
      <c r="P146" s="59">
        <v>1700</v>
      </c>
      <c r="Q146" s="72">
        <f t="shared" si="39"/>
        <v>0</v>
      </c>
      <c r="R146" s="72"/>
      <c r="S146" s="72"/>
      <c r="T146" s="72"/>
      <c r="U146" s="72"/>
      <c r="V146" s="72"/>
      <c r="W146" s="72"/>
      <c r="X146" s="72"/>
      <c r="Y146" s="72"/>
      <c r="Z146" s="72"/>
      <c r="AA146" s="72"/>
      <c r="AB146" s="72"/>
      <c r="AC146" s="72" t="s">
        <v>112</v>
      </c>
      <c r="AD146" s="72" t="s">
        <v>113</v>
      </c>
      <c r="AE146" s="72" t="s">
        <v>62</v>
      </c>
      <c r="AF146" s="72" t="s">
        <v>63</v>
      </c>
      <c r="AG146" s="72" t="s">
        <v>64</v>
      </c>
      <c r="AH146" s="75" t="s">
        <v>574</v>
      </c>
      <c r="AI146" s="73" t="s">
        <v>575</v>
      </c>
      <c r="AJ146" s="76" t="s">
        <v>67</v>
      </c>
      <c r="AK146" s="76" t="s">
        <v>68</v>
      </c>
      <c r="AL146" s="75"/>
      <c r="XFD146" s="26" t="e">
        <f>VLOOKUP(B:B,'[1]项目计划（资金安排）'!$B:$B,1,FALSE)</f>
        <v>#N/A</v>
      </c>
    </row>
    <row r="147" s="26" customFormat="1" ht="138" customHeight="1" spans="1:38 16384:16384">
      <c r="A147" s="59">
        <f>SUBTOTAL(103,$D$11:D147)</f>
        <v>72</v>
      </c>
      <c r="B147" s="86" t="s">
        <v>576</v>
      </c>
      <c r="C147" s="86">
        <v>2026</v>
      </c>
      <c r="D147" s="62" t="s">
        <v>577</v>
      </c>
      <c r="E147" s="62" t="s">
        <v>530</v>
      </c>
      <c r="F147" s="62" t="s">
        <v>562</v>
      </c>
      <c r="G147" s="74" t="s">
        <v>55</v>
      </c>
      <c r="H147" s="62" t="s">
        <v>578</v>
      </c>
      <c r="I147" s="74" t="s">
        <v>119</v>
      </c>
      <c r="J147" s="62" t="s">
        <v>579</v>
      </c>
      <c r="K147" s="72">
        <v>6</v>
      </c>
      <c r="L147" s="72" t="s">
        <v>262</v>
      </c>
      <c r="M147" s="72">
        <v>1</v>
      </c>
      <c r="N147" s="72">
        <v>913</v>
      </c>
      <c r="O147" s="72">
        <v>3867</v>
      </c>
      <c r="P147" s="59">
        <v>2300</v>
      </c>
      <c r="Q147" s="72">
        <f t="shared" si="39"/>
        <v>0</v>
      </c>
      <c r="R147" s="72"/>
      <c r="S147" s="72"/>
      <c r="T147" s="72"/>
      <c r="U147" s="72"/>
      <c r="V147" s="72"/>
      <c r="W147" s="72"/>
      <c r="X147" s="72"/>
      <c r="Y147" s="72"/>
      <c r="Z147" s="72"/>
      <c r="AA147" s="72"/>
      <c r="AB147" s="72"/>
      <c r="AC147" s="72" t="s">
        <v>112</v>
      </c>
      <c r="AD147" s="72" t="s">
        <v>113</v>
      </c>
      <c r="AE147" s="72" t="s">
        <v>62</v>
      </c>
      <c r="AF147" s="72" t="s">
        <v>63</v>
      </c>
      <c r="AG147" s="72" t="s">
        <v>64</v>
      </c>
      <c r="AH147" s="75" t="s">
        <v>580</v>
      </c>
      <c r="AI147" s="73" t="s">
        <v>581</v>
      </c>
      <c r="AJ147" s="76" t="s">
        <v>67</v>
      </c>
      <c r="AK147" s="76" t="s">
        <v>68</v>
      </c>
      <c r="AL147" s="75"/>
      <c r="XFD147" s="26" t="e">
        <f>VLOOKUP(B:B,'[1]项目计划（资金安排）'!$B:$B,1,FALSE)</f>
        <v>#N/A</v>
      </c>
    </row>
    <row r="148" s="26" customFormat="1" ht="108" customHeight="1" spans="1:38 16384:16384">
      <c r="A148" s="59">
        <f>SUBTOTAL(103,$D$11:D148)</f>
        <v>73</v>
      </c>
      <c r="B148" s="86" t="s">
        <v>582</v>
      </c>
      <c r="C148" s="86">
        <v>2026</v>
      </c>
      <c r="D148" s="62" t="s">
        <v>583</v>
      </c>
      <c r="E148" s="62" t="s">
        <v>530</v>
      </c>
      <c r="F148" s="62" t="s">
        <v>562</v>
      </c>
      <c r="G148" s="74" t="s">
        <v>55</v>
      </c>
      <c r="H148" s="62" t="s">
        <v>584</v>
      </c>
      <c r="I148" s="74" t="s">
        <v>119</v>
      </c>
      <c r="J148" s="62" t="s">
        <v>585</v>
      </c>
      <c r="K148" s="72">
        <v>88.3</v>
      </c>
      <c r="L148" s="72" t="s">
        <v>262</v>
      </c>
      <c r="M148" s="72">
        <v>1</v>
      </c>
      <c r="N148" s="72">
        <v>784</v>
      </c>
      <c r="O148" s="72">
        <v>1697</v>
      </c>
      <c r="P148" s="59">
        <v>3708</v>
      </c>
      <c r="Q148" s="72">
        <f t="shared" si="39"/>
        <v>0</v>
      </c>
      <c r="R148" s="72"/>
      <c r="S148" s="72"/>
      <c r="T148" s="72"/>
      <c r="U148" s="72"/>
      <c r="V148" s="72"/>
      <c r="W148" s="72"/>
      <c r="X148" s="72"/>
      <c r="Y148" s="72"/>
      <c r="Z148" s="72"/>
      <c r="AA148" s="72"/>
      <c r="AB148" s="72"/>
      <c r="AC148" s="72" t="s">
        <v>112</v>
      </c>
      <c r="AD148" s="72" t="s">
        <v>113</v>
      </c>
      <c r="AE148" s="72" t="s">
        <v>536</v>
      </c>
      <c r="AF148" s="72" t="s">
        <v>537</v>
      </c>
      <c r="AG148" s="72" t="s">
        <v>538</v>
      </c>
      <c r="AH148" s="75" t="s">
        <v>586</v>
      </c>
      <c r="AI148" s="73" t="s">
        <v>540</v>
      </c>
      <c r="AJ148" s="76" t="s">
        <v>67</v>
      </c>
      <c r="AK148" s="76" t="s">
        <v>68</v>
      </c>
      <c r="AL148" s="75"/>
      <c r="XFD148" s="26" t="e">
        <f>VLOOKUP(B:B,'[1]项目计划（资金安排）'!$B:$B,1,FALSE)</f>
        <v>#N/A</v>
      </c>
    </row>
    <row r="149" s="26" customFormat="1" ht="108" customHeight="1" spans="1:38 16384:16384">
      <c r="A149" s="59">
        <f>SUBTOTAL(103,$D$11:D149)</f>
        <v>74</v>
      </c>
      <c r="B149" s="86" t="s">
        <v>587</v>
      </c>
      <c r="C149" s="86">
        <v>2026</v>
      </c>
      <c r="D149" s="62" t="s">
        <v>588</v>
      </c>
      <c r="E149" s="62" t="s">
        <v>530</v>
      </c>
      <c r="F149" s="62" t="s">
        <v>562</v>
      </c>
      <c r="G149" s="74" t="s">
        <v>55</v>
      </c>
      <c r="H149" s="62" t="s">
        <v>283</v>
      </c>
      <c r="I149" s="74" t="s">
        <v>119</v>
      </c>
      <c r="J149" s="62" t="s">
        <v>589</v>
      </c>
      <c r="K149" s="72">
        <v>15.6</v>
      </c>
      <c r="L149" s="72" t="s">
        <v>262</v>
      </c>
      <c r="M149" s="72">
        <v>1</v>
      </c>
      <c r="N149" s="72">
        <v>548</v>
      </c>
      <c r="O149" s="72">
        <v>2125</v>
      </c>
      <c r="P149" s="59">
        <v>980</v>
      </c>
      <c r="Q149" s="72">
        <f t="shared" si="39"/>
        <v>0</v>
      </c>
      <c r="R149" s="72"/>
      <c r="S149" s="72"/>
      <c r="T149" s="72"/>
      <c r="U149" s="72"/>
      <c r="V149" s="72"/>
      <c r="W149" s="72"/>
      <c r="X149" s="72"/>
      <c r="Y149" s="72"/>
      <c r="Z149" s="72"/>
      <c r="AA149" s="72"/>
      <c r="AB149" s="72"/>
      <c r="AC149" s="72" t="s">
        <v>243</v>
      </c>
      <c r="AD149" s="72" t="s">
        <v>244</v>
      </c>
      <c r="AE149" s="72" t="s">
        <v>62</v>
      </c>
      <c r="AF149" s="72" t="s">
        <v>63</v>
      </c>
      <c r="AG149" s="72" t="s">
        <v>64</v>
      </c>
      <c r="AH149" s="75" t="s">
        <v>590</v>
      </c>
      <c r="AI149" s="73" t="s">
        <v>339</v>
      </c>
      <c r="AJ149" s="76" t="s">
        <v>67</v>
      </c>
      <c r="AK149" s="76" t="s">
        <v>68</v>
      </c>
      <c r="AL149" s="75"/>
      <c r="XFD149" s="26" t="e">
        <f>VLOOKUP(B:B,'[1]项目计划（资金安排）'!$B:$B,1,FALSE)</f>
        <v>#N/A</v>
      </c>
    </row>
    <row r="150" s="26" customFormat="1" ht="30" customHeight="1" spans="1:38 16384:16384">
      <c r="A150" s="94" t="s">
        <v>48</v>
      </c>
      <c r="B150" s="53" t="s">
        <v>591</v>
      </c>
      <c r="C150" s="53"/>
      <c r="D150" s="53"/>
      <c r="E150" s="53"/>
      <c r="F150" s="53"/>
      <c r="G150" s="53"/>
      <c r="H150" s="53"/>
      <c r="I150" s="53"/>
      <c r="J150" s="53"/>
      <c r="K150" s="69">
        <f>K151+K152+K153+K154+K155+K156</f>
        <v>0</v>
      </c>
      <c r="L150" s="69"/>
      <c r="M150" s="69">
        <f t="shared" ref="M150:AB150" si="40">M151+M152+M153+M154+M155+M156</f>
        <v>0</v>
      </c>
      <c r="N150" s="69">
        <f t="shared" si="40"/>
        <v>0</v>
      </c>
      <c r="O150" s="69">
        <f t="shared" si="40"/>
        <v>0</v>
      </c>
      <c r="P150" s="69">
        <f t="shared" si="40"/>
        <v>0</v>
      </c>
      <c r="Q150" s="69">
        <f t="shared" si="40"/>
        <v>0</v>
      </c>
      <c r="R150" s="69">
        <f t="shared" si="40"/>
        <v>0</v>
      </c>
      <c r="S150" s="69">
        <f t="shared" si="40"/>
        <v>0</v>
      </c>
      <c r="T150" s="69">
        <f t="shared" si="40"/>
        <v>0</v>
      </c>
      <c r="U150" s="69">
        <f t="shared" si="40"/>
        <v>0</v>
      </c>
      <c r="V150" s="69">
        <f t="shared" si="40"/>
        <v>0</v>
      </c>
      <c r="W150" s="69">
        <f t="shared" si="40"/>
        <v>0</v>
      </c>
      <c r="X150" s="69">
        <f t="shared" si="40"/>
        <v>0</v>
      </c>
      <c r="Y150" s="69">
        <f t="shared" si="40"/>
        <v>0</v>
      </c>
      <c r="Z150" s="69">
        <f t="shared" si="40"/>
        <v>0</v>
      </c>
      <c r="AA150" s="69">
        <f t="shared" si="40"/>
        <v>0</v>
      </c>
      <c r="AB150" s="69">
        <f t="shared" si="40"/>
        <v>0</v>
      </c>
      <c r="AC150" s="70"/>
      <c r="AD150" s="70"/>
      <c r="AE150" s="70"/>
      <c r="AF150" s="70"/>
      <c r="AG150" s="70"/>
      <c r="AH150" s="70"/>
      <c r="AI150" s="71"/>
      <c r="AJ150" s="70"/>
      <c r="AK150" s="70"/>
      <c r="AL150" s="70"/>
    </row>
    <row r="151" s="26" customFormat="1" ht="30" customHeight="1" spans="1:38 16384:16384">
      <c r="A151" s="68" t="s">
        <v>50</v>
      </c>
      <c r="B151" s="53" t="s">
        <v>592</v>
      </c>
      <c r="C151" s="53"/>
      <c r="D151" s="53"/>
      <c r="E151" s="53"/>
      <c r="F151" s="53"/>
      <c r="G151" s="53"/>
      <c r="H151" s="53"/>
      <c r="I151" s="53"/>
      <c r="J151" s="53"/>
      <c r="K151" s="69"/>
      <c r="L151" s="69"/>
      <c r="M151" s="69"/>
      <c r="N151" s="69"/>
      <c r="O151" s="69"/>
      <c r="P151" s="69"/>
      <c r="Q151" s="69"/>
      <c r="R151" s="69"/>
      <c r="S151" s="69"/>
      <c r="T151" s="69"/>
      <c r="U151" s="69"/>
      <c r="V151" s="69"/>
      <c r="W151" s="69"/>
      <c r="X151" s="69"/>
      <c r="Y151" s="69"/>
      <c r="Z151" s="69"/>
      <c r="AA151" s="69"/>
      <c r="AB151" s="69"/>
      <c r="AC151" s="70"/>
      <c r="AD151" s="70"/>
      <c r="AE151" s="70"/>
      <c r="AF151" s="70"/>
      <c r="AG151" s="70"/>
      <c r="AH151" s="70"/>
      <c r="AI151" s="71"/>
      <c r="AJ151" s="70"/>
      <c r="AK151" s="70"/>
      <c r="AL151" s="70"/>
    </row>
    <row r="152" s="26" customFormat="1" ht="30" customHeight="1" spans="1:38 16384:16384">
      <c r="A152" s="68" t="s">
        <v>50</v>
      </c>
      <c r="B152" s="53" t="s">
        <v>593</v>
      </c>
      <c r="C152" s="53"/>
      <c r="D152" s="53"/>
      <c r="E152" s="53"/>
      <c r="F152" s="53"/>
      <c r="G152" s="53"/>
      <c r="H152" s="53"/>
      <c r="I152" s="53"/>
      <c r="J152" s="53"/>
      <c r="K152" s="69"/>
      <c r="L152" s="69"/>
      <c r="M152" s="69"/>
      <c r="N152" s="69"/>
      <c r="O152" s="69"/>
      <c r="P152" s="69"/>
      <c r="Q152" s="69"/>
      <c r="R152" s="69"/>
      <c r="S152" s="69"/>
      <c r="T152" s="69"/>
      <c r="U152" s="69"/>
      <c r="V152" s="69"/>
      <c r="W152" s="69"/>
      <c r="X152" s="69"/>
      <c r="Y152" s="69"/>
      <c r="Z152" s="69"/>
      <c r="AA152" s="69"/>
      <c r="AB152" s="69"/>
      <c r="AC152" s="70"/>
      <c r="AD152" s="70"/>
      <c r="AE152" s="70"/>
      <c r="AF152" s="70"/>
      <c r="AG152" s="70"/>
      <c r="AH152" s="70"/>
      <c r="AI152" s="71"/>
      <c r="AJ152" s="70"/>
      <c r="AK152" s="70"/>
      <c r="AL152" s="70"/>
    </row>
    <row r="153" s="26" customFormat="1" ht="30" customHeight="1" spans="1:38 16384:16384">
      <c r="A153" s="68" t="s">
        <v>50</v>
      </c>
      <c r="B153" s="53" t="s">
        <v>594</v>
      </c>
      <c r="C153" s="53"/>
      <c r="D153" s="53"/>
      <c r="E153" s="53"/>
      <c r="F153" s="53"/>
      <c r="G153" s="53"/>
      <c r="H153" s="53"/>
      <c r="I153" s="53"/>
      <c r="J153" s="53"/>
      <c r="K153" s="69"/>
      <c r="L153" s="69"/>
      <c r="M153" s="69"/>
      <c r="N153" s="69"/>
      <c r="O153" s="69"/>
      <c r="P153" s="69"/>
      <c r="Q153" s="69"/>
      <c r="R153" s="69"/>
      <c r="S153" s="69"/>
      <c r="T153" s="69"/>
      <c r="U153" s="69"/>
      <c r="V153" s="69"/>
      <c r="W153" s="69"/>
      <c r="X153" s="69"/>
      <c r="Y153" s="69"/>
      <c r="Z153" s="69"/>
      <c r="AA153" s="69"/>
      <c r="AB153" s="69"/>
      <c r="AC153" s="70"/>
      <c r="AD153" s="70"/>
      <c r="AE153" s="70"/>
      <c r="AF153" s="70"/>
      <c r="AG153" s="70"/>
      <c r="AH153" s="70"/>
      <c r="AI153" s="71"/>
      <c r="AJ153" s="70"/>
      <c r="AK153" s="70"/>
      <c r="AL153" s="70"/>
    </row>
    <row r="154" s="26" customFormat="1" ht="30" customHeight="1" spans="1:38 16384:16384">
      <c r="A154" s="68" t="s">
        <v>50</v>
      </c>
      <c r="B154" s="53" t="s">
        <v>595</v>
      </c>
      <c r="C154" s="53"/>
      <c r="D154" s="53"/>
      <c r="E154" s="53"/>
      <c r="F154" s="53"/>
      <c r="G154" s="53"/>
      <c r="H154" s="53"/>
      <c r="I154" s="53"/>
      <c r="J154" s="53"/>
      <c r="K154" s="69"/>
      <c r="L154" s="69"/>
      <c r="M154" s="69"/>
      <c r="N154" s="69"/>
      <c r="O154" s="69"/>
      <c r="P154" s="69"/>
      <c r="Q154" s="69"/>
      <c r="R154" s="69"/>
      <c r="S154" s="69"/>
      <c r="T154" s="69"/>
      <c r="U154" s="69"/>
      <c r="V154" s="69"/>
      <c r="W154" s="69"/>
      <c r="X154" s="69"/>
      <c r="Y154" s="69"/>
      <c r="Z154" s="69"/>
      <c r="AA154" s="69"/>
      <c r="AB154" s="69"/>
      <c r="AC154" s="70"/>
      <c r="AD154" s="70"/>
      <c r="AE154" s="70"/>
      <c r="AF154" s="70"/>
      <c r="AG154" s="70"/>
      <c r="AH154" s="70"/>
      <c r="AI154" s="71"/>
      <c r="AJ154" s="70"/>
      <c r="AK154" s="70"/>
      <c r="AL154" s="70"/>
    </row>
    <row r="155" s="26" customFormat="1" ht="30" customHeight="1" spans="1:38 16384:16384">
      <c r="A155" s="68" t="s">
        <v>50</v>
      </c>
      <c r="B155" s="53" t="s">
        <v>596</v>
      </c>
      <c r="C155" s="53"/>
      <c r="D155" s="53"/>
      <c r="E155" s="53"/>
      <c r="F155" s="53"/>
      <c r="G155" s="53"/>
      <c r="H155" s="53"/>
      <c r="I155" s="53"/>
      <c r="J155" s="53"/>
      <c r="K155" s="69"/>
      <c r="L155" s="69"/>
      <c r="M155" s="69"/>
      <c r="N155" s="69"/>
      <c r="O155" s="69"/>
      <c r="P155" s="69"/>
      <c r="Q155" s="69"/>
      <c r="R155" s="69"/>
      <c r="S155" s="69"/>
      <c r="T155" s="69"/>
      <c r="U155" s="69"/>
      <c r="V155" s="69"/>
      <c r="W155" s="69"/>
      <c r="X155" s="69"/>
      <c r="Y155" s="69"/>
      <c r="Z155" s="69"/>
      <c r="AA155" s="69"/>
      <c r="AB155" s="69"/>
      <c r="AC155" s="70"/>
      <c r="AD155" s="70"/>
      <c r="AE155" s="70"/>
      <c r="AF155" s="70"/>
      <c r="AG155" s="70"/>
      <c r="AH155" s="70"/>
      <c r="AI155" s="71"/>
      <c r="AJ155" s="70"/>
      <c r="AK155" s="70"/>
      <c r="AL155" s="70"/>
    </row>
    <row r="156" s="26" customFormat="1" ht="30" customHeight="1" spans="1:38 16384:16384">
      <c r="A156" s="68" t="s">
        <v>50</v>
      </c>
      <c r="B156" s="53" t="s">
        <v>597</v>
      </c>
      <c r="C156" s="53"/>
      <c r="D156" s="53"/>
      <c r="E156" s="53"/>
      <c r="F156" s="53"/>
      <c r="G156" s="53"/>
      <c r="H156" s="53"/>
      <c r="I156" s="53"/>
      <c r="J156" s="53"/>
      <c r="K156" s="69"/>
      <c r="L156" s="69"/>
      <c r="M156" s="69"/>
      <c r="N156" s="69"/>
      <c r="O156" s="69"/>
      <c r="P156" s="69"/>
      <c r="Q156" s="69"/>
      <c r="R156" s="69"/>
      <c r="S156" s="69"/>
      <c r="T156" s="69"/>
      <c r="U156" s="69"/>
      <c r="V156" s="69"/>
      <c r="W156" s="69"/>
      <c r="X156" s="69"/>
      <c r="Y156" s="69"/>
      <c r="Z156" s="69"/>
      <c r="AA156" s="69"/>
      <c r="AB156" s="69"/>
      <c r="AC156" s="70"/>
      <c r="AD156" s="70"/>
      <c r="AE156" s="70"/>
      <c r="AF156" s="70"/>
      <c r="AG156" s="70"/>
      <c r="AH156" s="70"/>
      <c r="AI156" s="71"/>
      <c r="AJ156" s="70"/>
      <c r="AK156" s="70"/>
      <c r="AL156" s="70"/>
    </row>
    <row r="157" s="26" customFormat="1" ht="30" customHeight="1" spans="1:38 16384:16384">
      <c r="A157" s="52" t="s">
        <v>46</v>
      </c>
      <c r="B157" s="53" t="s">
        <v>598</v>
      </c>
      <c r="C157" s="53"/>
      <c r="D157" s="53"/>
      <c r="E157" s="53"/>
      <c r="F157" s="53"/>
      <c r="G157" s="53"/>
      <c r="H157" s="53"/>
      <c r="I157" s="53"/>
      <c r="J157" s="53"/>
      <c r="K157" s="69"/>
      <c r="L157" s="69"/>
      <c r="M157" s="69">
        <f>M158</f>
        <v>2</v>
      </c>
      <c r="N157" s="69"/>
      <c r="O157" s="69"/>
      <c r="P157" s="69">
        <f t="shared" ref="P157:AB157" si="41">P158</f>
        <v>3700</v>
      </c>
      <c r="Q157" s="69">
        <f t="shared" si="41"/>
        <v>2614.84435</v>
      </c>
      <c r="R157" s="69">
        <f t="shared" si="41"/>
        <v>1797.73625</v>
      </c>
      <c r="S157" s="69">
        <f t="shared" si="41"/>
        <v>817.1081</v>
      </c>
      <c r="T157" s="69">
        <f t="shared" si="41"/>
        <v>0</v>
      </c>
      <c r="U157" s="69">
        <f t="shared" si="41"/>
        <v>0</v>
      </c>
      <c r="V157" s="69">
        <f t="shared" si="41"/>
        <v>0</v>
      </c>
      <c r="W157" s="69">
        <f t="shared" si="41"/>
        <v>0</v>
      </c>
      <c r="X157" s="69">
        <f t="shared" si="41"/>
        <v>0</v>
      </c>
      <c r="Y157" s="69">
        <f t="shared" si="41"/>
        <v>0</v>
      </c>
      <c r="Z157" s="69">
        <f t="shared" si="41"/>
        <v>1000</v>
      </c>
      <c r="AA157" s="69">
        <f t="shared" si="41"/>
        <v>0</v>
      </c>
      <c r="AB157" s="69">
        <f t="shared" si="41"/>
        <v>0</v>
      </c>
      <c r="AC157" s="70"/>
      <c r="AD157" s="70"/>
      <c r="AE157" s="70"/>
      <c r="AF157" s="70"/>
      <c r="AG157" s="70"/>
      <c r="AH157" s="70"/>
      <c r="AI157" s="71"/>
      <c r="AJ157" s="70"/>
      <c r="AK157" s="70"/>
      <c r="AL157" s="70"/>
    </row>
    <row r="158" s="26" customFormat="1" ht="30" customHeight="1" spans="1:38 16384:16384">
      <c r="A158" s="52" t="s">
        <v>48</v>
      </c>
      <c r="B158" s="53" t="s">
        <v>598</v>
      </c>
      <c r="C158" s="53"/>
      <c r="D158" s="53"/>
      <c r="E158" s="53"/>
      <c r="F158" s="53"/>
      <c r="G158" s="53"/>
      <c r="H158" s="53"/>
      <c r="I158" s="53"/>
      <c r="J158" s="53"/>
      <c r="K158" s="69">
        <f>K159+K160+K163+K164+K165+K166</f>
        <v>2</v>
      </c>
      <c r="L158" s="69"/>
      <c r="M158" s="69">
        <f t="shared" ref="M158:AB158" si="42">M159+M160+M163+M164+M165+M166</f>
        <v>2</v>
      </c>
      <c r="N158" s="69">
        <f t="shared" si="42"/>
        <v>2683</v>
      </c>
      <c r="O158" s="69">
        <f t="shared" si="42"/>
        <v>12178</v>
      </c>
      <c r="P158" s="69">
        <f t="shared" si="42"/>
        <v>3700</v>
      </c>
      <c r="Q158" s="69">
        <f t="shared" si="42"/>
        <v>2614.84435</v>
      </c>
      <c r="R158" s="69">
        <f t="shared" si="42"/>
        <v>1797.73625</v>
      </c>
      <c r="S158" s="69">
        <f t="shared" si="42"/>
        <v>817.1081</v>
      </c>
      <c r="T158" s="69">
        <f t="shared" si="42"/>
        <v>0</v>
      </c>
      <c r="U158" s="69">
        <f t="shared" si="42"/>
        <v>0</v>
      </c>
      <c r="V158" s="69">
        <f t="shared" si="42"/>
        <v>0</v>
      </c>
      <c r="W158" s="69">
        <f t="shared" si="42"/>
        <v>0</v>
      </c>
      <c r="X158" s="69">
        <f t="shared" si="42"/>
        <v>0</v>
      </c>
      <c r="Y158" s="69">
        <f t="shared" si="42"/>
        <v>0</v>
      </c>
      <c r="Z158" s="69">
        <f t="shared" si="42"/>
        <v>1000</v>
      </c>
      <c r="AA158" s="69">
        <f t="shared" si="42"/>
        <v>0</v>
      </c>
      <c r="AB158" s="69">
        <f t="shared" si="42"/>
        <v>0</v>
      </c>
      <c r="AC158" s="70"/>
      <c r="AD158" s="70"/>
      <c r="AE158" s="70"/>
      <c r="AF158" s="70"/>
      <c r="AG158" s="70"/>
      <c r="AH158" s="70"/>
      <c r="AI158" s="71"/>
      <c r="AJ158" s="70"/>
      <c r="AK158" s="70"/>
      <c r="AL158" s="70"/>
    </row>
    <row r="159" s="26" customFormat="1" ht="30" customHeight="1" spans="1:38 16384:16384">
      <c r="A159" s="68" t="s">
        <v>50</v>
      </c>
      <c r="B159" s="53" t="s">
        <v>599</v>
      </c>
      <c r="C159" s="53"/>
      <c r="D159" s="53"/>
      <c r="E159" s="53"/>
      <c r="F159" s="53"/>
      <c r="G159" s="53"/>
      <c r="H159" s="53"/>
      <c r="I159" s="53"/>
      <c r="J159" s="53"/>
      <c r="K159" s="69"/>
      <c r="L159" s="69"/>
      <c r="M159" s="69"/>
      <c r="N159" s="69"/>
      <c r="O159" s="69"/>
      <c r="P159" s="69"/>
      <c r="Q159" s="69"/>
      <c r="R159" s="69"/>
      <c r="S159" s="69"/>
      <c r="T159" s="69"/>
      <c r="U159" s="69"/>
      <c r="V159" s="69"/>
      <c r="W159" s="69"/>
      <c r="X159" s="69"/>
      <c r="Y159" s="69"/>
      <c r="Z159" s="69"/>
      <c r="AA159" s="69"/>
      <c r="AB159" s="69"/>
      <c r="AC159" s="70"/>
      <c r="AD159" s="70"/>
      <c r="AE159" s="70"/>
      <c r="AF159" s="70"/>
      <c r="AG159" s="70"/>
      <c r="AH159" s="70"/>
      <c r="AI159" s="71"/>
      <c r="AJ159" s="70"/>
      <c r="AK159" s="70"/>
      <c r="AL159" s="70"/>
    </row>
    <row r="160" s="26" customFormat="1" ht="30" customHeight="1" spans="1:38 16384:16384">
      <c r="A160" s="68" t="s">
        <v>50</v>
      </c>
      <c r="B160" s="53" t="s">
        <v>600</v>
      </c>
      <c r="C160" s="53"/>
      <c r="D160" s="53"/>
      <c r="E160" s="53"/>
      <c r="F160" s="53"/>
      <c r="G160" s="53"/>
      <c r="H160" s="53"/>
      <c r="I160" s="53"/>
      <c r="J160" s="53"/>
      <c r="K160" s="69">
        <f>SUM(K161:K162)</f>
        <v>2</v>
      </c>
      <c r="L160" s="69"/>
      <c r="M160" s="69">
        <f t="shared" ref="M160:AB160" si="43">SUM(M161:M162)</f>
        <v>2</v>
      </c>
      <c r="N160" s="69">
        <f t="shared" si="43"/>
        <v>2683</v>
      </c>
      <c r="O160" s="69">
        <f t="shared" si="43"/>
        <v>12178</v>
      </c>
      <c r="P160" s="69">
        <f t="shared" si="43"/>
        <v>3700</v>
      </c>
      <c r="Q160" s="69">
        <f t="shared" si="43"/>
        <v>2614.84435</v>
      </c>
      <c r="R160" s="69">
        <f t="shared" si="43"/>
        <v>1797.73625</v>
      </c>
      <c r="S160" s="69">
        <f t="shared" si="43"/>
        <v>817.1081</v>
      </c>
      <c r="T160" s="69">
        <f t="shared" si="43"/>
        <v>0</v>
      </c>
      <c r="U160" s="69">
        <f t="shared" si="43"/>
        <v>0</v>
      </c>
      <c r="V160" s="69">
        <f t="shared" si="43"/>
        <v>0</v>
      </c>
      <c r="W160" s="69">
        <f t="shared" si="43"/>
        <v>0</v>
      </c>
      <c r="X160" s="69">
        <f t="shared" si="43"/>
        <v>0</v>
      </c>
      <c r="Y160" s="69">
        <f t="shared" si="43"/>
        <v>0</v>
      </c>
      <c r="Z160" s="69">
        <f t="shared" si="43"/>
        <v>1000</v>
      </c>
      <c r="AA160" s="69">
        <f t="shared" si="43"/>
        <v>0</v>
      </c>
      <c r="AB160" s="69">
        <f t="shared" si="43"/>
        <v>0</v>
      </c>
      <c r="AC160" s="70"/>
      <c r="AD160" s="70"/>
      <c r="AE160" s="70"/>
      <c r="AF160" s="70"/>
      <c r="AG160" s="70"/>
      <c r="AH160" s="70"/>
      <c r="AI160" s="71"/>
      <c r="AJ160" s="70"/>
      <c r="AK160" s="70"/>
      <c r="AL160" s="70"/>
    </row>
    <row r="161" s="26" customFormat="1" ht="108" customHeight="1" spans="1:38 16384:16384">
      <c r="A161" s="59">
        <f>SUBTOTAL(103,$D$11:D161)</f>
        <v>75</v>
      </c>
      <c r="B161" s="86" t="s">
        <v>601</v>
      </c>
      <c r="C161" s="86">
        <v>2026</v>
      </c>
      <c r="D161" s="62" t="s">
        <v>602</v>
      </c>
      <c r="E161" s="62" t="s">
        <v>603</v>
      </c>
      <c r="F161" s="62" t="s">
        <v>600</v>
      </c>
      <c r="G161" s="74" t="s">
        <v>55</v>
      </c>
      <c r="H161" s="62" t="s">
        <v>134</v>
      </c>
      <c r="I161" s="74" t="s">
        <v>119</v>
      </c>
      <c r="J161" s="62" t="s">
        <v>604</v>
      </c>
      <c r="K161" s="72">
        <v>1</v>
      </c>
      <c r="L161" s="72" t="s">
        <v>127</v>
      </c>
      <c r="M161" s="72">
        <v>1</v>
      </c>
      <c r="N161" s="72">
        <v>1683</v>
      </c>
      <c r="O161" s="72">
        <v>7378</v>
      </c>
      <c r="P161" s="59">
        <v>1500</v>
      </c>
      <c r="Q161" s="72">
        <f>R161+S161+T161+U161+V161+W161+X161+Y161</f>
        <v>914.84435</v>
      </c>
      <c r="R161" s="72">
        <v>697.73625</v>
      </c>
      <c r="S161" s="72">
        <v>217.1081</v>
      </c>
      <c r="T161" s="72"/>
      <c r="U161" s="72"/>
      <c r="V161" s="72"/>
      <c r="W161" s="72"/>
      <c r="X161" s="72"/>
      <c r="Y161" s="72"/>
      <c r="Z161" s="72">
        <v>500</v>
      </c>
      <c r="AA161" s="72"/>
      <c r="AB161" s="72"/>
      <c r="AC161" s="72" t="s">
        <v>136</v>
      </c>
      <c r="AD161" s="72" t="s">
        <v>197</v>
      </c>
      <c r="AE161" s="72">
        <v>1500</v>
      </c>
      <c r="AF161" s="72" t="s">
        <v>304</v>
      </c>
      <c r="AG161" s="72" t="s">
        <v>93</v>
      </c>
      <c r="AH161" s="75" t="s">
        <v>605</v>
      </c>
      <c r="AI161" s="74" t="s">
        <v>606</v>
      </c>
      <c r="AJ161" s="76" t="s">
        <v>67</v>
      </c>
      <c r="AK161" s="76" t="s">
        <v>68</v>
      </c>
      <c r="AL161" s="75"/>
      <c r="XFD161" s="77" t="s">
        <v>69</v>
      </c>
    </row>
    <row r="162" s="26" customFormat="1" ht="108" customHeight="1" spans="1:38 16384:16384">
      <c r="A162" s="59">
        <f>SUBTOTAL(103,$D$11:D162)</f>
        <v>76</v>
      </c>
      <c r="B162" s="86" t="s">
        <v>607</v>
      </c>
      <c r="C162" s="86">
        <v>2026</v>
      </c>
      <c r="D162" s="62" t="s">
        <v>608</v>
      </c>
      <c r="E162" s="62" t="s">
        <v>603</v>
      </c>
      <c r="F162" s="62" t="s">
        <v>600</v>
      </c>
      <c r="G162" s="74" t="s">
        <v>55</v>
      </c>
      <c r="H162" s="62" t="s">
        <v>147</v>
      </c>
      <c r="I162" s="74" t="s">
        <v>119</v>
      </c>
      <c r="J162" s="62" t="s">
        <v>609</v>
      </c>
      <c r="K162" s="72">
        <v>1</v>
      </c>
      <c r="L162" s="72" t="s">
        <v>127</v>
      </c>
      <c r="M162" s="72">
        <v>1</v>
      </c>
      <c r="N162" s="72">
        <v>1000</v>
      </c>
      <c r="O162" s="72">
        <v>4800</v>
      </c>
      <c r="P162" s="59">
        <v>2200</v>
      </c>
      <c r="Q162" s="72">
        <f>R162+S162+T162+U162+V162+W162+X162+Y162</f>
        <v>1700</v>
      </c>
      <c r="R162" s="72">
        <v>1100</v>
      </c>
      <c r="S162" s="72">
        <v>600</v>
      </c>
      <c r="T162" s="72"/>
      <c r="U162" s="72"/>
      <c r="V162" s="72"/>
      <c r="W162" s="72"/>
      <c r="X162" s="72"/>
      <c r="Y162" s="72"/>
      <c r="Z162" s="72">
        <v>500</v>
      </c>
      <c r="AA162" s="72"/>
      <c r="AB162" s="72"/>
      <c r="AC162" s="72" t="s">
        <v>149</v>
      </c>
      <c r="AD162" s="72" t="s">
        <v>150</v>
      </c>
      <c r="AE162" s="72" t="s">
        <v>558</v>
      </c>
      <c r="AF162" s="72" t="s">
        <v>559</v>
      </c>
      <c r="AG162" s="72" t="s">
        <v>93</v>
      </c>
      <c r="AH162" s="75" t="s">
        <v>610</v>
      </c>
      <c r="AI162" s="74" t="s">
        <v>606</v>
      </c>
      <c r="AJ162" s="76" t="s">
        <v>67</v>
      </c>
      <c r="AK162" s="76" t="s">
        <v>68</v>
      </c>
      <c r="AL162" s="75"/>
      <c r="XFD162" s="77" t="s">
        <v>69</v>
      </c>
    </row>
    <row r="163" s="26" customFormat="1" ht="30" customHeight="1" spans="1:38 16384:16384">
      <c r="A163" s="68" t="s">
        <v>50</v>
      </c>
      <c r="B163" s="53" t="s">
        <v>611</v>
      </c>
      <c r="C163" s="53"/>
      <c r="D163" s="53"/>
      <c r="E163" s="53"/>
      <c r="F163" s="53"/>
      <c r="G163" s="53"/>
      <c r="H163" s="53"/>
      <c r="I163" s="53"/>
      <c r="J163" s="53"/>
      <c r="K163" s="69"/>
      <c r="L163" s="69"/>
      <c r="M163" s="69"/>
      <c r="N163" s="69"/>
      <c r="O163" s="69"/>
      <c r="P163" s="69"/>
      <c r="Q163" s="69"/>
      <c r="R163" s="69"/>
      <c r="S163" s="69"/>
      <c r="T163" s="69"/>
      <c r="U163" s="69"/>
      <c r="V163" s="69"/>
      <c r="W163" s="69"/>
      <c r="X163" s="69"/>
      <c r="Y163" s="69"/>
      <c r="Z163" s="69"/>
      <c r="AA163" s="69"/>
      <c r="AB163" s="69"/>
      <c r="AC163" s="70"/>
      <c r="AD163" s="70"/>
      <c r="AE163" s="70"/>
      <c r="AF163" s="70"/>
      <c r="AG163" s="70"/>
      <c r="AH163" s="70"/>
      <c r="AI163" s="71"/>
      <c r="AJ163" s="70"/>
      <c r="AK163" s="70"/>
      <c r="AL163" s="70"/>
    </row>
    <row r="164" s="26" customFormat="1" ht="30" customHeight="1" spans="1:38 16384:16384">
      <c r="A164" s="68" t="s">
        <v>50</v>
      </c>
      <c r="B164" s="53" t="s">
        <v>612</v>
      </c>
      <c r="C164" s="53"/>
      <c r="D164" s="53"/>
      <c r="E164" s="53"/>
      <c r="F164" s="53"/>
      <c r="G164" s="53"/>
      <c r="H164" s="53"/>
      <c r="I164" s="53"/>
      <c r="J164" s="53"/>
      <c r="K164" s="69"/>
      <c r="L164" s="69"/>
      <c r="M164" s="69"/>
      <c r="N164" s="69"/>
      <c r="O164" s="69"/>
      <c r="P164" s="69"/>
      <c r="Q164" s="69"/>
      <c r="R164" s="69"/>
      <c r="S164" s="69"/>
      <c r="T164" s="69"/>
      <c r="U164" s="69"/>
      <c r="V164" s="69"/>
      <c r="W164" s="69"/>
      <c r="X164" s="69"/>
      <c r="Y164" s="69"/>
      <c r="Z164" s="69"/>
      <c r="AA164" s="69"/>
      <c r="AB164" s="69"/>
      <c r="AC164" s="70"/>
      <c r="AD164" s="70"/>
      <c r="AE164" s="70"/>
      <c r="AF164" s="70"/>
      <c r="AG164" s="70"/>
      <c r="AH164" s="70"/>
      <c r="AI164" s="71"/>
      <c r="AJ164" s="70"/>
      <c r="AK164" s="70"/>
      <c r="AL164" s="70"/>
    </row>
    <row r="165" s="26" customFormat="1" ht="30" customHeight="1" spans="1:38 16384:16384">
      <c r="A165" s="68" t="s">
        <v>50</v>
      </c>
      <c r="B165" s="53" t="s">
        <v>613</v>
      </c>
      <c r="C165" s="53"/>
      <c r="D165" s="53"/>
      <c r="E165" s="53"/>
      <c r="F165" s="53"/>
      <c r="G165" s="53"/>
      <c r="H165" s="53"/>
      <c r="I165" s="53"/>
      <c r="J165" s="53"/>
      <c r="K165" s="69"/>
      <c r="L165" s="69"/>
      <c r="M165" s="69"/>
      <c r="N165" s="69"/>
      <c r="O165" s="69"/>
      <c r="P165" s="69"/>
      <c r="Q165" s="69"/>
      <c r="R165" s="69"/>
      <c r="S165" s="69"/>
      <c r="T165" s="69"/>
      <c r="U165" s="69"/>
      <c r="V165" s="69"/>
      <c r="W165" s="69"/>
      <c r="X165" s="69"/>
      <c r="Y165" s="69"/>
      <c r="Z165" s="69"/>
      <c r="AA165" s="69"/>
      <c r="AB165" s="69"/>
      <c r="AC165" s="70"/>
      <c r="AD165" s="70"/>
      <c r="AE165" s="70"/>
      <c r="AF165" s="70"/>
      <c r="AG165" s="70"/>
      <c r="AH165" s="70"/>
      <c r="AI165" s="71"/>
      <c r="AJ165" s="70"/>
      <c r="AK165" s="70"/>
      <c r="AL165" s="70"/>
    </row>
    <row r="166" s="26" customFormat="1" ht="30" customHeight="1" spans="1:38 16384:16384">
      <c r="A166" s="68" t="s">
        <v>50</v>
      </c>
      <c r="B166" s="53" t="s">
        <v>614</v>
      </c>
      <c r="C166" s="53"/>
      <c r="D166" s="53"/>
      <c r="E166" s="53"/>
      <c r="F166" s="53"/>
      <c r="G166" s="53"/>
      <c r="H166" s="53"/>
      <c r="I166" s="53"/>
      <c r="J166" s="53"/>
      <c r="K166" s="69"/>
      <c r="L166" s="69"/>
      <c r="M166" s="69"/>
      <c r="N166" s="69"/>
      <c r="O166" s="69"/>
      <c r="P166" s="69"/>
      <c r="Q166" s="69"/>
      <c r="R166" s="69"/>
      <c r="S166" s="69"/>
      <c r="T166" s="69"/>
      <c r="U166" s="69"/>
      <c r="V166" s="69"/>
      <c r="W166" s="69"/>
      <c r="X166" s="69"/>
      <c r="Y166" s="69"/>
      <c r="Z166" s="69"/>
      <c r="AA166" s="69"/>
      <c r="AB166" s="69"/>
      <c r="AC166" s="70"/>
      <c r="AD166" s="70"/>
      <c r="AE166" s="70"/>
      <c r="AF166" s="70"/>
      <c r="AG166" s="70"/>
      <c r="AH166" s="70"/>
      <c r="AI166" s="71"/>
      <c r="AJ166" s="70"/>
      <c r="AK166" s="70"/>
      <c r="AL166" s="70"/>
    </row>
    <row r="167" s="26" customFormat="1" ht="30" customHeight="1" spans="1:38 16384:16384">
      <c r="A167" s="52" t="s">
        <v>46</v>
      </c>
      <c r="B167" s="53" t="s">
        <v>615</v>
      </c>
      <c r="C167" s="53"/>
      <c r="D167" s="53"/>
      <c r="E167" s="53"/>
      <c r="F167" s="53"/>
      <c r="G167" s="53"/>
      <c r="H167" s="53"/>
      <c r="I167" s="53"/>
      <c r="J167" s="53"/>
      <c r="K167" s="69"/>
      <c r="L167" s="69"/>
      <c r="M167" s="69">
        <f>M168+M170+M173</f>
        <v>1</v>
      </c>
      <c r="N167" s="69"/>
      <c r="O167" s="69"/>
      <c r="P167" s="69">
        <f t="shared" ref="P167:AB167" si="44">P168+P170+P173</f>
        <v>1350</v>
      </c>
      <c r="Q167" s="69">
        <f t="shared" si="44"/>
        <v>1100</v>
      </c>
      <c r="R167" s="69">
        <f t="shared" si="44"/>
        <v>500</v>
      </c>
      <c r="S167" s="69">
        <f t="shared" si="44"/>
        <v>600</v>
      </c>
      <c r="T167" s="69">
        <f t="shared" si="44"/>
        <v>0</v>
      </c>
      <c r="U167" s="69">
        <f t="shared" si="44"/>
        <v>0</v>
      </c>
      <c r="V167" s="69">
        <f t="shared" si="44"/>
        <v>0</v>
      </c>
      <c r="W167" s="69">
        <f t="shared" si="44"/>
        <v>0</v>
      </c>
      <c r="X167" s="69">
        <f t="shared" si="44"/>
        <v>0</v>
      </c>
      <c r="Y167" s="69">
        <f t="shared" si="44"/>
        <v>0</v>
      </c>
      <c r="Z167" s="69">
        <f t="shared" si="44"/>
        <v>0</v>
      </c>
      <c r="AA167" s="69">
        <f t="shared" si="44"/>
        <v>0</v>
      </c>
      <c r="AB167" s="69">
        <f t="shared" si="44"/>
        <v>0</v>
      </c>
      <c r="AC167" s="70"/>
      <c r="AD167" s="70"/>
      <c r="AE167" s="70"/>
      <c r="AF167" s="70"/>
      <c r="AG167" s="70"/>
      <c r="AH167" s="70"/>
      <c r="AI167" s="71"/>
      <c r="AJ167" s="70"/>
      <c r="AK167" s="70"/>
      <c r="AL167" s="70"/>
    </row>
    <row r="168" s="26" customFormat="1" ht="30" customHeight="1" spans="1:38 16384:16384">
      <c r="A168" s="94" t="s">
        <v>48</v>
      </c>
      <c r="B168" s="53" t="s">
        <v>616</v>
      </c>
      <c r="C168" s="53"/>
      <c r="D168" s="53"/>
      <c r="E168" s="53"/>
      <c r="F168" s="53"/>
      <c r="G168" s="53"/>
      <c r="H168" s="53"/>
      <c r="I168" s="53"/>
      <c r="J168" s="53"/>
      <c r="K168" s="69">
        <f>K169</f>
        <v>0</v>
      </c>
      <c r="L168" s="69"/>
      <c r="M168" s="69">
        <f t="shared" ref="M168:AB168" si="45">M169</f>
        <v>0</v>
      </c>
      <c r="N168" s="69">
        <f t="shared" si="45"/>
        <v>0</v>
      </c>
      <c r="O168" s="69">
        <f t="shared" si="45"/>
        <v>0</v>
      </c>
      <c r="P168" s="69">
        <f t="shared" si="45"/>
        <v>0</v>
      </c>
      <c r="Q168" s="69">
        <f t="shared" si="45"/>
        <v>0</v>
      </c>
      <c r="R168" s="69">
        <f t="shared" si="45"/>
        <v>0</v>
      </c>
      <c r="S168" s="69">
        <f t="shared" si="45"/>
        <v>0</v>
      </c>
      <c r="T168" s="69">
        <f t="shared" si="45"/>
        <v>0</v>
      </c>
      <c r="U168" s="69">
        <f t="shared" si="45"/>
        <v>0</v>
      </c>
      <c r="V168" s="69">
        <f t="shared" si="45"/>
        <v>0</v>
      </c>
      <c r="W168" s="69">
        <f t="shared" si="45"/>
        <v>0</v>
      </c>
      <c r="X168" s="69">
        <f t="shared" si="45"/>
        <v>0</v>
      </c>
      <c r="Y168" s="69">
        <f t="shared" si="45"/>
        <v>0</v>
      </c>
      <c r="Z168" s="69">
        <f t="shared" si="45"/>
        <v>0</v>
      </c>
      <c r="AA168" s="69">
        <f t="shared" si="45"/>
        <v>0</v>
      </c>
      <c r="AB168" s="69">
        <f t="shared" si="45"/>
        <v>0</v>
      </c>
      <c r="AC168" s="70"/>
      <c r="AD168" s="70"/>
      <c r="AE168" s="70"/>
      <c r="AF168" s="70"/>
      <c r="AG168" s="70"/>
      <c r="AH168" s="70"/>
      <c r="AI168" s="71"/>
      <c r="AJ168" s="70"/>
      <c r="AK168" s="70"/>
      <c r="AL168" s="70"/>
    </row>
    <row r="169" s="26" customFormat="1" ht="30" customHeight="1" spans="1:38 16384:16384">
      <c r="A169" s="68" t="s">
        <v>50</v>
      </c>
      <c r="B169" s="53" t="s">
        <v>617</v>
      </c>
      <c r="C169" s="53"/>
      <c r="D169" s="53"/>
      <c r="E169" s="53"/>
      <c r="F169" s="53"/>
      <c r="G169" s="53"/>
      <c r="H169" s="53"/>
      <c r="I169" s="53"/>
      <c r="J169" s="53"/>
      <c r="K169" s="69"/>
      <c r="L169" s="69"/>
      <c r="M169" s="69"/>
      <c r="N169" s="69"/>
      <c r="O169" s="69"/>
      <c r="P169" s="69"/>
      <c r="Q169" s="69"/>
      <c r="R169" s="69"/>
      <c r="S169" s="69"/>
      <c r="T169" s="69"/>
      <c r="U169" s="69"/>
      <c r="V169" s="69"/>
      <c r="W169" s="69"/>
      <c r="X169" s="69"/>
      <c r="Y169" s="69"/>
      <c r="Z169" s="69"/>
      <c r="AA169" s="69"/>
      <c r="AB169" s="69"/>
      <c r="AC169" s="70"/>
      <c r="AD169" s="70"/>
      <c r="AE169" s="70"/>
      <c r="AF169" s="70"/>
      <c r="AG169" s="70"/>
      <c r="AH169" s="70"/>
      <c r="AI169" s="71"/>
      <c r="AJ169" s="70"/>
      <c r="AK169" s="70"/>
      <c r="AL169" s="70"/>
    </row>
    <row r="170" s="26" customFormat="1" ht="30" customHeight="1" spans="1:38 16384:16384">
      <c r="A170" s="94" t="s">
        <v>48</v>
      </c>
      <c r="B170" s="53" t="s">
        <v>618</v>
      </c>
      <c r="C170" s="53"/>
      <c r="D170" s="53"/>
      <c r="E170" s="53"/>
      <c r="F170" s="53"/>
      <c r="G170" s="53"/>
      <c r="H170" s="53"/>
      <c r="I170" s="53"/>
      <c r="J170" s="53"/>
      <c r="K170" s="69">
        <f>K171</f>
        <v>4500</v>
      </c>
      <c r="L170" s="69"/>
      <c r="M170" s="69">
        <f t="shared" ref="M170:AB170" si="46">M171</f>
        <v>1</v>
      </c>
      <c r="N170" s="69">
        <f t="shared" si="46"/>
        <v>3825</v>
      </c>
      <c r="O170" s="69">
        <f t="shared" si="46"/>
        <v>4500</v>
      </c>
      <c r="P170" s="69">
        <f t="shared" si="46"/>
        <v>1350</v>
      </c>
      <c r="Q170" s="69">
        <f t="shared" si="46"/>
        <v>1100</v>
      </c>
      <c r="R170" s="69">
        <f t="shared" si="46"/>
        <v>500</v>
      </c>
      <c r="S170" s="69">
        <f t="shared" si="46"/>
        <v>600</v>
      </c>
      <c r="T170" s="69">
        <f t="shared" si="46"/>
        <v>0</v>
      </c>
      <c r="U170" s="69">
        <f t="shared" si="46"/>
        <v>0</v>
      </c>
      <c r="V170" s="69">
        <f t="shared" si="46"/>
        <v>0</v>
      </c>
      <c r="W170" s="69">
        <f t="shared" si="46"/>
        <v>0</v>
      </c>
      <c r="X170" s="69">
        <f t="shared" si="46"/>
        <v>0</v>
      </c>
      <c r="Y170" s="69">
        <f t="shared" si="46"/>
        <v>0</v>
      </c>
      <c r="Z170" s="69">
        <f t="shared" si="46"/>
        <v>0</v>
      </c>
      <c r="AA170" s="69">
        <f t="shared" si="46"/>
        <v>0</v>
      </c>
      <c r="AB170" s="69">
        <f t="shared" si="46"/>
        <v>0</v>
      </c>
      <c r="AC170" s="70"/>
      <c r="AD170" s="70"/>
      <c r="AE170" s="70"/>
      <c r="AF170" s="70"/>
      <c r="AG170" s="70"/>
      <c r="AH170" s="70"/>
      <c r="AI170" s="71"/>
      <c r="AJ170" s="70"/>
      <c r="AK170" s="70"/>
      <c r="AL170" s="70"/>
    </row>
    <row r="171" s="26" customFormat="1" ht="30" customHeight="1" spans="1:38 16384:16384">
      <c r="A171" s="68" t="s">
        <v>50</v>
      </c>
      <c r="B171" s="53" t="s">
        <v>619</v>
      </c>
      <c r="C171" s="53"/>
      <c r="D171" s="53"/>
      <c r="E171" s="53"/>
      <c r="F171" s="53"/>
      <c r="G171" s="53"/>
      <c r="H171" s="53"/>
      <c r="I171" s="53"/>
      <c r="J171" s="53"/>
      <c r="K171" s="69">
        <f>SUM(K172)</f>
        <v>4500</v>
      </c>
      <c r="L171" s="69"/>
      <c r="M171" s="69">
        <f t="shared" ref="M171:AB171" si="47">SUM(M172)</f>
        <v>1</v>
      </c>
      <c r="N171" s="69">
        <f t="shared" si="47"/>
        <v>3825</v>
      </c>
      <c r="O171" s="69">
        <f t="shared" si="47"/>
        <v>4500</v>
      </c>
      <c r="P171" s="69">
        <f t="shared" si="47"/>
        <v>1350</v>
      </c>
      <c r="Q171" s="69">
        <f t="shared" si="47"/>
        <v>1100</v>
      </c>
      <c r="R171" s="69">
        <f t="shared" si="47"/>
        <v>500</v>
      </c>
      <c r="S171" s="69">
        <f t="shared" si="47"/>
        <v>600</v>
      </c>
      <c r="T171" s="69">
        <f t="shared" si="47"/>
        <v>0</v>
      </c>
      <c r="U171" s="69">
        <f t="shared" si="47"/>
        <v>0</v>
      </c>
      <c r="V171" s="69">
        <f t="shared" si="47"/>
        <v>0</v>
      </c>
      <c r="W171" s="69">
        <f t="shared" si="47"/>
        <v>0</v>
      </c>
      <c r="X171" s="69">
        <f t="shared" si="47"/>
        <v>0</v>
      </c>
      <c r="Y171" s="69">
        <f t="shared" si="47"/>
        <v>0</v>
      </c>
      <c r="Z171" s="69">
        <f t="shared" si="47"/>
        <v>0</v>
      </c>
      <c r="AA171" s="69">
        <f t="shared" si="47"/>
        <v>0</v>
      </c>
      <c r="AB171" s="69">
        <f t="shared" si="47"/>
        <v>0</v>
      </c>
      <c r="AC171" s="70"/>
      <c r="AD171" s="70"/>
      <c r="AE171" s="70"/>
      <c r="AF171" s="70"/>
      <c r="AG171" s="70"/>
      <c r="AH171" s="70"/>
      <c r="AI171" s="71"/>
      <c r="AJ171" s="70"/>
      <c r="AK171" s="70"/>
      <c r="AL171" s="70"/>
    </row>
    <row r="172" s="26" customFormat="1" ht="85" customHeight="1" spans="1:38 16384:16384">
      <c r="A172" s="59">
        <f>SUBTOTAL(103,$D$11:D172)</f>
        <v>77</v>
      </c>
      <c r="B172" s="86" t="s">
        <v>620</v>
      </c>
      <c r="C172" s="86">
        <v>2026</v>
      </c>
      <c r="D172" s="62" t="s">
        <v>621</v>
      </c>
      <c r="E172" s="62" t="s">
        <v>618</v>
      </c>
      <c r="F172" s="62" t="s">
        <v>619</v>
      </c>
      <c r="G172" s="74" t="s">
        <v>55</v>
      </c>
      <c r="H172" s="62" t="s">
        <v>622</v>
      </c>
      <c r="I172" s="74" t="s">
        <v>119</v>
      </c>
      <c r="J172" s="62" t="s">
        <v>623</v>
      </c>
      <c r="K172" s="72">
        <v>4500</v>
      </c>
      <c r="L172" s="72" t="s">
        <v>26</v>
      </c>
      <c r="M172" s="72">
        <v>1</v>
      </c>
      <c r="N172" s="72">
        <v>3825</v>
      </c>
      <c r="O172" s="72">
        <v>4500</v>
      </c>
      <c r="P172" s="59">
        <v>1350</v>
      </c>
      <c r="Q172" s="72">
        <f>R172+S172+T172+U172+V172+W172+X172+Y172</f>
        <v>1100</v>
      </c>
      <c r="R172" s="72">
        <v>500</v>
      </c>
      <c r="S172" s="72">
        <v>600</v>
      </c>
      <c r="T172" s="72"/>
      <c r="U172" s="72"/>
      <c r="V172" s="72"/>
      <c r="W172" s="72"/>
      <c r="X172" s="72"/>
      <c r="Y172" s="72"/>
      <c r="Z172" s="72"/>
      <c r="AA172" s="72"/>
      <c r="AB172" s="72"/>
      <c r="AC172" s="72" t="s">
        <v>624</v>
      </c>
      <c r="AD172" s="72" t="s">
        <v>625</v>
      </c>
      <c r="AE172" s="72" t="s">
        <v>626</v>
      </c>
      <c r="AF172" s="72" t="s">
        <v>625</v>
      </c>
      <c r="AG172" s="72" t="s">
        <v>627</v>
      </c>
      <c r="AH172" s="75" t="s">
        <v>449</v>
      </c>
      <c r="AI172" s="73" t="s">
        <v>628</v>
      </c>
      <c r="AJ172" s="76" t="s">
        <v>67</v>
      </c>
      <c r="AK172" s="76" t="s">
        <v>68</v>
      </c>
      <c r="AL172" s="75"/>
      <c r="XFD172" s="77" t="s">
        <v>69</v>
      </c>
    </row>
    <row r="173" s="26" customFormat="1" ht="30" customHeight="1" spans="1:38 16384:16384">
      <c r="A173" s="94" t="s">
        <v>48</v>
      </c>
      <c r="B173" s="53" t="s">
        <v>629</v>
      </c>
      <c r="C173" s="53"/>
      <c r="D173" s="53"/>
      <c r="E173" s="53"/>
      <c r="F173" s="53"/>
      <c r="G173" s="53"/>
      <c r="H173" s="53"/>
      <c r="I173" s="53"/>
      <c r="J173" s="53"/>
      <c r="K173" s="69">
        <f>K174</f>
        <v>0</v>
      </c>
      <c r="L173" s="69"/>
      <c r="M173" s="69">
        <f t="shared" ref="M173:AB173" si="48">M174</f>
        <v>0</v>
      </c>
      <c r="N173" s="69">
        <f t="shared" si="48"/>
        <v>0</v>
      </c>
      <c r="O173" s="69">
        <f t="shared" si="48"/>
        <v>0</v>
      </c>
      <c r="P173" s="69">
        <f t="shared" si="48"/>
        <v>0</v>
      </c>
      <c r="Q173" s="69">
        <f t="shared" si="48"/>
        <v>0</v>
      </c>
      <c r="R173" s="69">
        <f t="shared" si="48"/>
        <v>0</v>
      </c>
      <c r="S173" s="69">
        <f t="shared" si="48"/>
        <v>0</v>
      </c>
      <c r="T173" s="69">
        <f t="shared" si="48"/>
        <v>0</v>
      </c>
      <c r="U173" s="69">
        <f t="shared" si="48"/>
        <v>0</v>
      </c>
      <c r="V173" s="69">
        <f t="shared" si="48"/>
        <v>0</v>
      </c>
      <c r="W173" s="69">
        <f t="shared" si="48"/>
        <v>0</v>
      </c>
      <c r="X173" s="69">
        <f t="shared" si="48"/>
        <v>0</v>
      </c>
      <c r="Y173" s="69">
        <f t="shared" si="48"/>
        <v>0</v>
      </c>
      <c r="Z173" s="69">
        <f t="shared" si="48"/>
        <v>0</v>
      </c>
      <c r="AA173" s="69">
        <f t="shared" si="48"/>
        <v>0</v>
      </c>
      <c r="AB173" s="69">
        <f t="shared" si="48"/>
        <v>0</v>
      </c>
      <c r="AC173" s="70"/>
      <c r="AD173" s="70"/>
      <c r="AE173" s="70"/>
      <c r="AF173" s="70"/>
      <c r="AG173" s="70"/>
      <c r="AH173" s="70"/>
      <c r="AI173" s="71"/>
      <c r="AJ173" s="70"/>
      <c r="AK173" s="70"/>
      <c r="AL173" s="70"/>
    </row>
    <row r="174" s="26" customFormat="1" ht="30" customHeight="1" spans="1:38 16384:16384">
      <c r="A174" s="68" t="s">
        <v>50</v>
      </c>
      <c r="B174" s="53" t="s">
        <v>630</v>
      </c>
      <c r="C174" s="53"/>
      <c r="D174" s="53"/>
      <c r="E174" s="53"/>
      <c r="F174" s="53"/>
      <c r="G174" s="53"/>
      <c r="H174" s="53"/>
      <c r="I174" s="53"/>
      <c r="J174" s="53"/>
      <c r="K174" s="69"/>
      <c r="L174" s="69"/>
      <c r="M174" s="69"/>
      <c r="N174" s="69"/>
      <c r="O174" s="69"/>
      <c r="P174" s="69"/>
      <c r="Q174" s="69"/>
      <c r="R174" s="69"/>
      <c r="S174" s="69"/>
      <c r="T174" s="69"/>
      <c r="U174" s="69"/>
      <c r="V174" s="69"/>
      <c r="W174" s="69"/>
      <c r="X174" s="69"/>
      <c r="Y174" s="69"/>
      <c r="Z174" s="69"/>
      <c r="AA174" s="69"/>
      <c r="AB174" s="69"/>
      <c r="AC174" s="70"/>
      <c r="AD174" s="70"/>
      <c r="AE174" s="70"/>
      <c r="AF174" s="70"/>
      <c r="AG174" s="70"/>
      <c r="AH174" s="70"/>
      <c r="AI174" s="71"/>
      <c r="AJ174" s="70"/>
      <c r="AK174" s="70"/>
      <c r="AL174" s="70"/>
    </row>
    <row r="175" s="26" customFormat="1" ht="30" customHeight="1" spans="1:38 16384:16384">
      <c r="A175" s="52" t="s">
        <v>46</v>
      </c>
      <c r="B175" s="53" t="s">
        <v>631</v>
      </c>
      <c r="C175" s="53"/>
      <c r="D175" s="53"/>
      <c r="E175" s="53"/>
      <c r="F175" s="53"/>
      <c r="G175" s="53"/>
      <c r="H175" s="53"/>
      <c r="I175" s="53"/>
      <c r="J175" s="53"/>
      <c r="K175" s="69"/>
      <c r="L175" s="69"/>
      <c r="M175" s="69">
        <f>M176</f>
        <v>0</v>
      </c>
      <c r="N175" s="69"/>
      <c r="O175" s="69"/>
      <c r="P175" s="69">
        <f t="shared" ref="P175:AB175" si="49">P176</f>
        <v>0</v>
      </c>
      <c r="Q175" s="69">
        <f t="shared" si="49"/>
        <v>0</v>
      </c>
      <c r="R175" s="69">
        <f t="shared" si="49"/>
        <v>0</v>
      </c>
      <c r="S175" s="69">
        <f t="shared" si="49"/>
        <v>0</v>
      </c>
      <c r="T175" s="69">
        <f t="shared" si="49"/>
        <v>0</v>
      </c>
      <c r="U175" s="69">
        <f t="shared" si="49"/>
        <v>0</v>
      </c>
      <c r="V175" s="69">
        <f t="shared" si="49"/>
        <v>0</v>
      </c>
      <c r="W175" s="69">
        <f t="shared" si="49"/>
        <v>0</v>
      </c>
      <c r="X175" s="69">
        <f t="shared" si="49"/>
        <v>0</v>
      </c>
      <c r="Y175" s="69">
        <f t="shared" si="49"/>
        <v>0</v>
      </c>
      <c r="Z175" s="69">
        <f t="shared" si="49"/>
        <v>0</v>
      </c>
      <c r="AA175" s="69">
        <f t="shared" si="49"/>
        <v>0</v>
      </c>
      <c r="AB175" s="69">
        <f t="shared" si="49"/>
        <v>0</v>
      </c>
      <c r="AC175" s="70"/>
      <c r="AD175" s="70"/>
      <c r="AE175" s="70"/>
      <c r="AF175" s="70"/>
      <c r="AG175" s="70"/>
      <c r="AH175" s="70"/>
      <c r="AI175" s="71"/>
      <c r="AJ175" s="70"/>
      <c r="AK175" s="70"/>
      <c r="AL175" s="70"/>
    </row>
    <row r="176" s="26" customFormat="1" ht="30" customHeight="1" spans="1:38 16384:16384">
      <c r="A176" s="52" t="s">
        <v>48</v>
      </c>
      <c r="B176" s="53" t="s">
        <v>631</v>
      </c>
      <c r="C176" s="53"/>
      <c r="D176" s="53"/>
      <c r="E176" s="53"/>
      <c r="F176" s="53"/>
      <c r="G176" s="53"/>
      <c r="H176" s="53"/>
      <c r="I176" s="53"/>
      <c r="J176" s="53"/>
      <c r="K176" s="69">
        <f>K177</f>
        <v>0</v>
      </c>
      <c r="L176" s="69"/>
      <c r="M176" s="69">
        <f t="shared" ref="M176:R176" si="50">M177</f>
        <v>0</v>
      </c>
      <c r="N176" s="69">
        <f t="shared" si="50"/>
        <v>0</v>
      </c>
      <c r="O176" s="69">
        <f t="shared" si="50"/>
        <v>0</v>
      </c>
      <c r="P176" s="69">
        <f t="shared" si="50"/>
        <v>0</v>
      </c>
      <c r="Q176" s="69">
        <f t="shared" si="50"/>
        <v>0</v>
      </c>
      <c r="R176" s="69">
        <f t="shared" si="50"/>
        <v>0</v>
      </c>
      <c r="S176" s="69"/>
      <c r="T176" s="69">
        <f t="shared" ref="T176:AB176" si="51">T177</f>
        <v>0</v>
      </c>
      <c r="U176" s="69">
        <f t="shared" si="51"/>
        <v>0</v>
      </c>
      <c r="V176" s="69">
        <f t="shared" si="51"/>
        <v>0</v>
      </c>
      <c r="W176" s="69">
        <f t="shared" si="51"/>
        <v>0</v>
      </c>
      <c r="X176" s="69">
        <f t="shared" si="51"/>
        <v>0</v>
      </c>
      <c r="Y176" s="69">
        <f t="shared" si="51"/>
        <v>0</v>
      </c>
      <c r="Z176" s="69">
        <f t="shared" si="51"/>
        <v>0</v>
      </c>
      <c r="AA176" s="69">
        <f t="shared" si="51"/>
        <v>0</v>
      </c>
      <c r="AB176" s="69">
        <f t="shared" si="51"/>
        <v>0</v>
      </c>
      <c r="AC176" s="70"/>
      <c r="AD176" s="70"/>
      <c r="AE176" s="70"/>
      <c r="AF176" s="70"/>
      <c r="AG176" s="70"/>
      <c r="AH176" s="70"/>
      <c r="AI176" s="71"/>
      <c r="AJ176" s="70"/>
      <c r="AK176" s="70"/>
      <c r="AL176" s="70"/>
    </row>
    <row r="177" s="26" customFormat="1" ht="30" customHeight="1" spans="1:38 16384:16384">
      <c r="A177" s="52" t="s">
        <v>50</v>
      </c>
      <c r="B177" s="53" t="s">
        <v>631</v>
      </c>
      <c r="C177" s="53"/>
      <c r="D177" s="53"/>
      <c r="E177" s="53"/>
      <c r="F177" s="53"/>
      <c r="G177" s="53"/>
      <c r="H177" s="53"/>
      <c r="I177" s="53"/>
      <c r="J177" s="53"/>
      <c r="K177" s="69"/>
      <c r="L177" s="69"/>
      <c r="M177" s="69"/>
      <c r="N177" s="69"/>
      <c r="O177" s="69"/>
      <c r="P177" s="69"/>
      <c r="Q177" s="69"/>
      <c r="R177" s="69"/>
      <c r="S177" s="69"/>
      <c r="T177" s="69"/>
      <c r="U177" s="69"/>
      <c r="V177" s="69"/>
      <c r="W177" s="69"/>
      <c r="X177" s="69"/>
      <c r="Y177" s="69"/>
      <c r="Z177" s="69"/>
      <c r="AA177" s="69"/>
      <c r="AB177" s="69"/>
      <c r="AC177" s="70"/>
      <c r="AD177" s="70"/>
      <c r="AE177" s="70"/>
      <c r="AF177" s="70"/>
      <c r="AG177" s="70"/>
      <c r="AH177" s="70"/>
      <c r="AI177" s="71"/>
      <c r="AJ177" s="70"/>
      <c r="AK177" s="70"/>
      <c r="AL177" s="70"/>
    </row>
    <row r="178" s="26" customFormat="1" ht="30" customHeight="1" spans="1:38 16384:16384">
      <c r="A178" s="52" t="s">
        <v>46</v>
      </c>
      <c r="B178" s="53" t="s">
        <v>632</v>
      </c>
      <c r="C178" s="53"/>
      <c r="D178" s="53"/>
      <c r="E178" s="53"/>
      <c r="F178" s="53"/>
      <c r="G178" s="53"/>
      <c r="H178" s="53"/>
      <c r="I178" s="53"/>
      <c r="J178" s="53"/>
      <c r="K178" s="69"/>
      <c r="L178" s="69"/>
      <c r="M178" s="69">
        <f>M179</f>
        <v>1</v>
      </c>
      <c r="N178" s="69"/>
      <c r="O178" s="69"/>
      <c r="P178" s="69">
        <f t="shared" ref="P178:AB178" si="52">P179</f>
        <v>18.5</v>
      </c>
      <c r="Q178" s="69">
        <f t="shared" si="52"/>
        <v>18.5</v>
      </c>
      <c r="R178" s="69">
        <f t="shared" si="52"/>
        <v>0</v>
      </c>
      <c r="S178" s="69">
        <f t="shared" si="52"/>
        <v>0</v>
      </c>
      <c r="T178" s="69">
        <f t="shared" si="52"/>
        <v>0</v>
      </c>
      <c r="U178" s="69">
        <f t="shared" si="52"/>
        <v>18.5</v>
      </c>
      <c r="V178" s="69">
        <f t="shared" si="52"/>
        <v>0</v>
      </c>
      <c r="W178" s="69">
        <f t="shared" si="52"/>
        <v>0</v>
      </c>
      <c r="X178" s="69">
        <f t="shared" si="52"/>
        <v>0</v>
      </c>
      <c r="Y178" s="69">
        <f t="shared" si="52"/>
        <v>0</v>
      </c>
      <c r="Z178" s="69">
        <f t="shared" si="52"/>
        <v>0</v>
      </c>
      <c r="AA178" s="69">
        <f t="shared" si="52"/>
        <v>0</v>
      </c>
      <c r="AB178" s="69">
        <f t="shared" si="52"/>
        <v>0</v>
      </c>
      <c r="AC178" s="70"/>
      <c r="AD178" s="70"/>
      <c r="AE178" s="70"/>
      <c r="AF178" s="70"/>
      <c r="AG178" s="70"/>
      <c r="AH178" s="70"/>
      <c r="AI178" s="71"/>
      <c r="AJ178" s="70"/>
      <c r="AK178" s="70"/>
      <c r="AL178" s="70"/>
    </row>
    <row r="179" s="26" customFormat="1" ht="30" customHeight="1" spans="1:38 16384:16384">
      <c r="A179" s="52" t="s">
        <v>48</v>
      </c>
      <c r="B179" s="53" t="s">
        <v>632</v>
      </c>
      <c r="C179" s="53"/>
      <c r="D179" s="53"/>
      <c r="E179" s="53"/>
      <c r="F179" s="53"/>
      <c r="G179" s="53"/>
      <c r="H179" s="53"/>
      <c r="I179" s="53"/>
      <c r="J179" s="53"/>
      <c r="K179" s="69">
        <f>K180+K181</f>
        <v>1</v>
      </c>
      <c r="L179" s="69"/>
      <c r="M179" s="69">
        <f t="shared" ref="M179:AB179" si="53">M180+M181</f>
        <v>1</v>
      </c>
      <c r="N179" s="69">
        <f t="shared" si="53"/>
        <v>1850</v>
      </c>
      <c r="O179" s="69">
        <f t="shared" si="53"/>
        <v>6046</v>
      </c>
      <c r="P179" s="69">
        <f t="shared" si="53"/>
        <v>18.5</v>
      </c>
      <c r="Q179" s="69">
        <f t="shared" si="53"/>
        <v>18.5</v>
      </c>
      <c r="R179" s="69">
        <f t="shared" si="53"/>
        <v>0</v>
      </c>
      <c r="S179" s="69">
        <f t="shared" si="53"/>
        <v>0</v>
      </c>
      <c r="T179" s="69">
        <f t="shared" si="53"/>
        <v>0</v>
      </c>
      <c r="U179" s="69">
        <f t="shared" si="53"/>
        <v>18.5</v>
      </c>
      <c r="V179" s="69">
        <f t="shared" si="53"/>
        <v>0</v>
      </c>
      <c r="W179" s="69">
        <f t="shared" si="53"/>
        <v>0</v>
      </c>
      <c r="X179" s="69">
        <f t="shared" si="53"/>
        <v>0</v>
      </c>
      <c r="Y179" s="69">
        <f t="shared" si="53"/>
        <v>0</v>
      </c>
      <c r="Z179" s="69">
        <f t="shared" si="53"/>
        <v>0</v>
      </c>
      <c r="AA179" s="69">
        <f t="shared" si="53"/>
        <v>0</v>
      </c>
      <c r="AB179" s="69">
        <f t="shared" si="53"/>
        <v>0</v>
      </c>
      <c r="AC179" s="70"/>
      <c r="AD179" s="70"/>
      <c r="AE179" s="70"/>
      <c r="AF179" s="70"/>
      <c r="AG179" s="70"/>
      <c r="AH179" s="70"/>
      <c r="AI179" s="71"/>
      <c r="AJ179" s="70"/>
      <c r="AK179" s="70"/>
      <c r="AL179" s="70"/>
    </row>
    <row r="180" s="26" customFormat="1" ht="30" customHeight="1" spans="1:38 16384:16384">
      <c r="A180" s="68" t="s">
        <v>50</v>
      </c>
      <c r="B180" s="53" t="s">
        <v>633</v>
      </c>
      <c r="C180" s="53"/>
      <c r="D180" s="53"/>
      <c r="E180" s="53"/>
      <c r="F180" s="53"/>
      <c r="G180" s="53"/>
      <c r="H180" s="53"/>
      <c r="I180" s="53"/>
      <c r="J180" s="53"/>
      <c r="K180" s="69"/>
      <c r="L180" s="69"/>
      <c r="M180" s="69"/>
      <c r="N180" s="69"/>
      <c r="O180" s="69"/>
      <c r="P180" s="69"/>
      <c r="Q180" s="69"/>
      <c r="R180" s="69"/>
      <c r="S180" s="69"/>
      <c r="T180" s="69"/>
      <c r="U180" s="69"/>
      <c r="V180" s="69"/>
      <c r="W180" s="69"/>
      <c r="X180" s="69"/>
      <c r="Y180" s="69"/>
      <c r="Z180" s="69"/>
      <c r="AA180" s="69"/>
      <c r="AB180" s="69"/>
      <c r="AC180" s="70"/>
      <c r="AD180" s="70"/>
      <c r="AE180" s="70"/>
      <c r="AF180" s="70"/>
      <c r="AG180" s="70"/>
      <c r="AH180" s="70"/>
      <c r="AI180" s="71"/>
      <c r="AJ180" s="70"/>
      <c r="AK180" s="70"/>
      <c r="AL180" s="70"/>
    </row>
    <row r="181" s="26" customFormat="1" ht="30" customHeight="1" spans="1:38 16384:16384">
      <c r="A181" s="68" t="s">
        <v>50</v>
      </c>
      <c r="B181" s="53" t="s">
        <v>634</v>
      </c>
      <c r="C181" s="53"/>
      <c r="D181" s="53"/>
      <c r="E181" s="53"/>
      <c r="F181" s="53"/>
      <c r="G181" s="53"/>
      <c r="H181" s="53"/>
      <c r="I181" s="53"/>
      <c r="J181" s="53"/>
      <c r="K181" s="69">
        <f>SUM(K182)</f>
        <v>1</v>
      </c>
      <c r="L181" s="69"/>
      <c r="M181" s="69">
        <f t="shared" ref="M181:AB181" si="54">SUM(M182)</f>
        <v>1</v>
      </c>
      <c r="N181" s="69">
        <f t="shared" si="54"/>
        <v>1850</v>
      </c>
      <c r="O181" s="69">
        <f t="shared" si="54"/>
        <v>6046</v>
      </c>
      <c r="P181" s="69">
        <f t="shared" si="54"/>
        <v>18.5</v>
      </c>
      <c r="Q181" s="69">
        <f t="shared" si="54"/>
        <v>18.5</v>
      </c>
      <c r="R181" s="69">
        <f t="shared" si="54"/>
        <v>0</v>
      </c>
      <c r="S181" s="69">
        <f t="shared" si="54"/>
        <v>0</v>
      </c>
      <c r="T181" s="69">
        <f t="shared" si="54"/>
        <v>0</v>
      </c>
      <c r="U181" s="69">
        <f t="shared" si="54"/>
        <v>18.5</v>
      </c>
      <c r="V181" s="69">
        <f t="shared" si="54"/>
        <v>0</v>
      </c>
      <c r="W181" s="69">
        <f t="shared" si="54"/>
        <v>0</v>
      </c>
      <c r="X181" s="69">
        <f t="shared" si="54"/>
        <v>0</v>
      </c>
      <c r="Y181" s="69">
        <f t="shared" si="54"/>
        <v>0</v>
      </c>
      <c r="Z181" s="69">
        <f t="shared" si="54"/>
        <v>0</v>
      </c>
      <c r="AA181" s="69">
        <f t="shared" si="54"/>
        <v>0</v>
      </c>
      <c r="AB181" s="69">
        <f t="shared" si="54"/>
        <v>0</v>
      </c>
      <c r="AC181" s="70"/>
      <c r="AD181" s="70"/>
      <c r="AE181" s="70"/>
      <c r="AF181" s="70"/>
      <c r="AG181" s="70"/>
      <c r="AH181" s="70"/>
      <c r="AI181" s="71"/>
      <c r="AJ181" s="70"/>
      <c r="AK181" s="70"/>
      <c r="AL181" s="70"/>
    </row>
    <row r="182" s="26" customFormat="1" ht="207" customHeight="1" spans="1:38 16384:16384">
      <c r="A182" s="59">
        <f>SUBTOTAL(103,$D$11:D182)</f>
        <v>78</v>
      </c>
      <c r="B182" s="86" t="s">
        <v>635</v>
      </c>
      <c r="C182" s="75">
        <v>2026</v>
      </c>
      <c r="D182" s="62" t="s">
        <v>636</v>
      </c>
      <c r="E182" s="62" t="s">
        <v>632</v>
      </c>
      <c r="F182" s="62" t="s">
        <v>634</v>
      </c>
      <c r="G182" s="74" t="s">
        <v>55</v>
      </c>
      <c r="H182" s="62" t="s">
        <v>56</v>
      </c>
      <c r="I182" s="74" t="s">
        <v>119</v>
      </c>
      <c r="J182" s="62" t="s">
        <v>637</v>
      </c>
      <c r="K182" s="72">
        <v>1</v>
      </c>
      <c r="L182" s="72" t="s">
        <v>59</v>
      </c>
      <c r="M182" s="72">
        <v>1</v>
      </c>
      <c r="N182" s="72">
        <v>1850</v>
      </c>
      <c r="O182" s="72">
        <v>6046</v>
      </c>
      <c r="P182" s="72">
        <v>18.5</v>
      </c>
      <c r="Q182" s="72">
        <f>R182+S182+T182+U182+V182+W182+X182+Y182</f>
        <v>18.5</v>
      </c>
      <c r="R182" s="72"/>
      <c r="S182" s="72"/>
      <c r="T182" s="72"/>
      <c r="U182" s="72">
        <v>18.5</v>
      </c>
      <c r="V182" s="72"/>
      <c r="W182" s="72"/>
      <c r="X182" s="72"/>
      <c r="Y182" s="72"/>
      <c r="Z182" s="72"/>
      <c r="AA182" s="72"/>
      <c r="AB182" s="72"/>
      <c r="AC182" s="75" t="s">
        <v>638</v>
      </c>
      <c r="AD182" s="75" t="s">
        <v>639</v>
      </c>
      <c r="AE182" s="75" t="s">
        <v>640</v>
      </c>
      <c r="AF182" s="75" t="s">
        <v>639</v>
      </c>
      <c r="AG182" s="75" t="s">
        <v>641</v>
      </c>
      <c r="AH182" s="75" t="s">
        <v>642</v>
      </c>
      <c r="AI182" s="73" t="s">
        <v>643</v>
      </c>
      <c r="AJ182" s="76" t="s">
        <v>67</v>
      </c>
      <c r="AK182" s="76" t="s">
        <v>68</v>
      </c>
      <c r="AL182" s="75"/>
      <c r="XFD182" s="77" t="s">
        <v>69</v>
      </c>
    </row>
    <row r="183" s="26" customFormat="1" ht="30" customHeight="1" spans="1:38 16384:16384">
      <c r="A183" s="68" t="s">
        <v>46</v>
      </c>
      <c r="B183" s="53" t="s">
        <v>644</v>
      </c>
      <c r="C183" s="53"/>
      <c r="D183" s="53"/>
      <c r="E183" s="53"/>
      <c r="F183" s="53"/>
      <c r="G183" s="53"/>
      <c r="H183" s="53"/>
      <c r="I183" s="53"/>
      <c r="J183" s="53"/>
      <c r="K183" s="69"/>
      <c r="L183" s="69"/>
      <c r="M183" s="69"/>
      <c r="N183" s="69"/>
      <c r="O183" s="69"/>
      <c r="P183" s="69"/>
      <c r="Q183" s="69"/>
      <c r="R183" s="69"/>
      <c r="S183" s="69"/>
      <c r="T183" s="69"/>
      <c r="U183" s="69"/>
      <c r="V183" s="69"/>
      <c r="W183" s="69"/>
      <c r="X183" s="69"/>
      <c r="Y183" s="69"/>
      <c r="Z183" s="69"/>
      <c r="AA183" s="69"/>
      <c r="AB183" s="69"/>
      <c r="AC183" s="70"/>
      <c r="AD183" s="70"/>
      <c r="AE183" s="70"/>
      <c r="AF183" s="70"/>
      <c r="AG183" s="70"/>
      <c r="AH183" s="70"/>
      <c r="AI183" s="71"/>
      <c r="AJ183" s="70"/>
      <c r="AK183" s="70"/>
      <c r="AL183" s="70"/>
    </row>
  </sheetData>
  <autoFilter xmlns:etc="http://www.wps.cn/officeDocument/2017/etCustomData" ref="A7:XFD183" etc:filterBottomFollowUsedRange="0">
    <extLst/>
  </autoFilter>
  <mergeCells count="142">
    <mergeCell ref="A1:D1"/>
    <mergeCell ref="A2:AI2"/>
    <mergeCell ref="N3:O3"/>
    <mergeCell ref="Q3:AB3"/>
    <mergeCell ref="AC3:AG3"/>
    <mergeCell ref="Q4:V4"/>
    <mergeCell ref="R5:S5"/>
    <mergeCell ref="A7:J7"/>
    <mergeCell ref="B8:J8"/>
    <mergeCell ref="B9:J9"/>
    <mergeCell ref="B10:J10"/>
    <mergeCell ref="B12:J12"/>
    <mergeCell ref="B14:J14"/>
    <mergeCell ref="B15:J15"/>
    <mergeCell ref="B16:J16"/>
    <mergeCell ref="B18:J18"/>
    <mergeCell ref="B22:J22"/>
    <mergeCell ref="B23:J23"/>
    <mergeCell ref="B31:J31"/>
    <mergeCell ref="B38:J38"/>
    <mergeCell ref="B39:J39"/>
    <mergeCell ref="B42:J42"/>
    <mergeCell ref="B43:J43"/>
    <mergeCell ref="B44:J44"/>
    <mergeCell ref="B45:J45"/>
    <mergeCell ref="B46:J46"/>
    <mergeCell ref="B51:J51"/>
    <mergeCell ref="B52:J52"/>
    <mergeCell ref="B53:J53"/>
    <mergeCell ref="B54:J54"/>
    <mergeCell ref="B73:J73"/>
    <mergeCell ref="B74:J74"/>
    <mergeCell ref="B75:J75"/>
    <mergeCell ref="B76:J76"/>
    <mergeCell ref="B77:J77"/>
    <mergeCell ref="B78:J78"/>
    <mergeCell ref="B79:J79"/>
    <mergeCell ref="B80:J80"/>
    <mergeCell ref="B81:J81"/>
    <mergeCell ref="B83:J83"/>
    <mergeCell ref="B84:J84"/>
    <mergeCell ref="B85:J85"/>
    <mergeCell ref="B86:J86"/>
    <mergeCell ref="B87:J87"/>
    <mergeCell ref="B88:J88"/>
    <mergeCell ref="B89:J89"/>
    <mergeCell ref="B90:J90"/>
    <mergeCell ref="B91:J91"/>
    <mergeCell ref="B92:J92"/>
    <mergeCell ref="B93:J93"/>
    <mergeCell ref="B94:J94"/>
    <mergeCell ref="B95:J95"/>
    <mergeCell ref="B96:J96"/>
    <mergeCell ref="B97:J97"/>
    <mergeCell ref="B98:J98"/>
    <mergeCell ref="B99:J99"/>
    <mergeCell ref="B100:J100"/>
    <mergeCell ref="B101:J101"/>
    <mergeCell ref="B102:J102"/>
    <mergeCell ref="B103:J103"/>
    <mergeCell ref="B105:J105"/>
    <mergeCell ref="B106:J106"/>
    <mergeCell ref="B107:J107"/>
    <mergeCell ref="B108:J108"/>
    <mergeCell ref="B121:J121"/>
    <mergeCell ref="B123:J123"/>
    <mergeCell ref="B129:J129"/>
    <mergeCell ref="B130:J130"/>
    <mergeCell ref="B131:J131"/>
    <mergeCell ref="B132:J132"/>
    <mergeCell ref="B133:J133"/>
    <mergeCell ref="B135:J135"/>
    <mergeCell ref="B136:J136"/>
    <mergeCell ref="B137:J137"/>
    <mergeCell ref="B141:J141"/>
    <mergeCell ref="B143:J143"/>
    <mergeCell ref="B150:J150"/>
    <mergeCell ref="B151:J151"/>
    <mergeCell ref="B152:J152"/>
    <mergeCell ref="B153:J153"/>
    <mergeCell ref="B154:J154"/>
    <mergeCell ref="B155:J155"/>
    <mergeCell ref="B156:J156"/>
    <mergeCell ref="B157:J157"/>
    <mergeCell ref="B158:J158"/>
    <mergeCell ref="B159:J159"/>
    <mergeCell ref="B160:J160"/>
    <mergeCell ref="B163:J163"/>
    <mergeCell ref="B164:J164"/>
    <mergeCell ref="B165:J165"/>
    <mergeCell ref="B166:J166"/>
    <mergeCell ref="B167:J167"/>
    <mergeCell ref="B168:J168"/>
    <mergeCell ref="B169:J169"/>
    <mergeCell ref="B170:J170"/>
    <mergeCell ref="B171:J171"/>
    <mergeCell ref="B173:J173"/>
    <mergeCell ref="B174:J174"/>
    <mergeCell ref="B175:J175"/>
    <mergeCell ref="B176:J176"/>
    <mergeCell ref="B177:J177"/>
    <mergeCell ref="B178:J178"/>
    <mergeCell ref="B179:J179"/>
    <mergeCell ref="B180:J180"/>
    <mergeCell ref="B181:J181"/>
    <mergeCell ref="B183:J183"/>
    <mergeCell ref="A3:A6"/>
    <mergeCell ref="B3:B6"/>
    <mergeCell ref="C3:C6"/>
    <mergeCell ref="D3:D6"/>
    <mergeCell ref="E3:E6"/>
    <mergeCell ref="F3:F6"/>
    <mergeCell ref="G3:G6"/>
    <mergeCell ref="H3:H6"/>
    <mergeCell ref="I3:I6"/>
    <mergeCell ref="J3:J6"/>
    <mergeCell ref="K3:K6"/>
    <mergeCell ref="L3:L6"/>
    <mergeCell ref="M3:M6"/>
    <mergeCell ref="N4:N6"/>
    <mergeCell ref="O4:O6"/>
    <mergeCell ref="P3:P6"/>
    <mergeCell ref="Q5:Q6"/>
    <mergeCell ref="T5:T6"/>
    <mergeCell ref="U5:U6"/>
    <mergeCell ref="V5:V6"/>
    <mergeCell ref="W4:W6"/>
    <mergeCell ref="X4:X6"/>
    <mergeCell ref="Y4:Y6"/>
    <mergeCell ref="Z4:Z6"/>
    <mergeCell ref="AA4:AA6"/>
    <mergeCell ref="AB4:AB6"/>
    <mergeCell ref="AC4:AC6"/>
    <mergeCell ref="AD4:AD6"/>
    <mergeCell ref="AE4:AE6"/>
    <mergeCell ref="AF4:AF6"/>
    <mergeCell ref="AG4:AG6"/>
    <mergeCell ref="AH3:AH6"/>
    <mergeCell ref="AI3:AI6"/>
    <mergeCell ref="AJ3:AJ6"/>
    <mergeCell ref="AK3:AK6"/>
    <mergeCell ref="AL3:AL6"/>
  </mergeCells>
  <pageMargins left="0.751388888888889" right="0.751388888888889" top="1" bottom="1" header="0.5" footer="0.5"/>
  <pageSetup paperSize="8" scale="43"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02"/>
  <sheetViews>
    <sheetView workbookViewId="0">
      <selection activeCell="L21" sqref="L21"/>
    </sheetView>
  </sheetViews>
  <sheetFormatPr defaultColWidth="9" defaultRowHeight="13.5"/>
  <cols>
    <col min="2" max="2" width="43.5" customWidth="1"/>
    <col min="5" max="5" width="10.3833333333333"/>
    <col min="6" max="6" width="24" customWidth="1"/>
    <col min="7" max="7" width="26.6333333333333" customWidth="1"/>
    <col min="8" max="8" width="5.75" customWidth="1"/>
    <col min="9" max="9" width="7.25" customWidth="1"/>
    <col min="10" max="10" width="3.63333333333333" customWidth="1"/>
  </cols>
  <sheetData>
    <row r="1" ht="19.5" spans="1:9">
      <c r="A1" s="1" t="s">
        <v>645</v>
      </c>
      <c r="B1" s="1"/>
      <c r="C1" s="1"/>
      <c r="D1" s="1"/>
      <c r="E1" s="1"/>
      <c r="F1" s="1"/>
      <c r="G1" s="1"/>
      <c r="H1" s="1"/>
    </row>
    <row r="2" spans="1:9">
      <c r="A2" s="2" t="s">
        <v>3</v>
      </c>
      <c r="B2" s="2" t="s">
        <v>646</v>
      </c>
      <c r="C2" s="2" t="s">
        <v>15</v>
      </c>
      <c r="D2" s="3" t="s">
        <v>647</v>
      </c>
      <c r="E2" s="4"/>
      <c r="F2" s="3" t="s">
        <v>648</v>
      </c>
      <c r="G2" s="4"/>
      <c r="H2" s="5"/>
    </row>
    <row r="3" ht="35" customHeight="1" spans="1:9">
      <c r="A3" s="6"/>
      <c r="B3" s="6"/>
      <c r="C3" s="6"/>
      <c r="D3" s="7" t="s">
        <v>649</v>
      </c>
      <c r="E3" s="7" t="s">
        <v>650</v>
      </c>
      <c r="F3" s="7" t="s">
        <v>651</v>
      </c>
      <c r="G3" s="8" t="s">
        <v>652</v>
      </c>
      <c r="H3" s="9"/>
    </row>
    <row r="4" spans="1:9">
      <c r="A4" s="10" t="s">
        <v>39</v>
      </c>
      <c r="B4" s="10"/>
      <c r="C4" s="11">
        <v>78</v>
      </c>
      <c r="D4" s="11">
        <v>0</v>
      </c>
      <c r="E4">
        <v>62870.832</v>
      </c>
      <c r="F4" s="11">
        <v>69757.910085</v>
      </c>
      <c r="G4" s="12"/>
      <c r="H4" s="13"/>
    </row>
    <row r="5" spans="1:9">
      <c r="A5" s="10" t="s">
        <v>46</v>
      </c>
      <c r="B5" s="10" t="s">
        <v>47</v>
      </c>
      <c r="C5" s="11">
        <v>44</v>
      </c>
      <c r="D5" s="11"/>
      <c r="E5">
        <v>58025.632</v>
      </c>
      <c r="F5" s="11">
        <v>40878.810085</v>
      </c>
      <c r="G5" s="12">
        <f t="shared" ref="G5:G68" si="0">F5/$F$4</f>
        <v>0.586009673099283</v>
      </c>
      <c r="H5" s="13"/>
    </row>
    <row r="6" spans="1:9">
      <c r="A6" s="10" t="s">
        <v>48</v>
      </c>
      <c r="B6" s="10" t="s">
        <v>49</v>
      </c>
      <c r="C6" s="11">
        <v>6</v>
      </c>
      <c r="D6" s="14"/>
      <c r="E6">
        <v>14916.66</v>
      </c>
      <c r="F6" s="14">
        <v>14961.068085</v>
      </c>
      <c r="G6" s="15">
        <f t="shared" si="0"/>
        <v>0.214471277404526</v>
      </c>
      <c r="H6" s="13"/>
      <c r="I6" s="16"/>
    </row>
    <row r="7" spans="1:9">
      <c r="A7" s="10" t="s">
        <v>50</v>
      </c>
      <c r="B7" s="10" t="s">
        <v>51</v>
      </c>
      <c r="C7" s="11">
        <v>1</v>
      </c>
      <c r="D7" s="11" t="s">
        <v>59</v>
      </c>
      <c r="E7" s="17">
        <v>6</v>
      </c>
      <c r="F7" s="11">
        <v>1778.789655</v>
      </c>
      <c r="G7" s="12">
        <f t="shared" si="0"/>
        <v>0.0254994688463652</v>
      </c>
      <c r="H7" s="13"/>
    </row>
    <row r="8" spans="1:9">
      <c r="A8" s="10" t="s">
        <v>50</v>
      </c>
      <c r="B8" s="10" t="s">
        <v>70</v>
      </c>
      <c r="C8" s="11">
        <v>1</v>
      </c>
      <c r="D8" s="11" t="s">
        <v>59</v>
      </c>
      <c r="E8" s="17">
        <v>8</v>
      </c>
      <c r="F8" s="11">
        <v>10373.8</v>
      </c>
      <c r="G8" s="12">
        <f t="shared" si="0"/>
        <v>0.14871145060624</v>
      </c>
      <c r="H8" s="13"/>
    </row>
    <row r="9" spans="1:9">
      <c r="A9" s="10" t="s">
        <v>50</v>
      </c>
      <c r="B9" s="10" t="s">
        <v>78</v>
      </c>
      <c r="C9" s="11"/>
      <c r="D9" s="11"/>
      <c r="E9" s="17"/>
      <c r="F9" s="11"/>
      <c r="G9" s="12">
        <f t="shared" si="0"/>
        <v>0</v>
      </c>
      <c r="H9" s="13"/>
    </row>
    <row r="10" spans="1:9">
      <c r="A10" s="10" t="s">
        <v>50</v>
      </c>
      <c r="B10" s="10" t="s">
        <v>79</v>
      </c>
      <c r="C10" s="11"/>
      <c r="D10" s="11"/>
      <c r="E10" s="17"/>
      <c r="F10" s="11"/>
      <c r="G10" s="12">
        <f t="shared" si="0"/>
        <v>0</v>
      </c>
      <c r="H10" s="13"/>
    </row>
    <row r="11" spans="1:9">
      <c r="A11" s="10" t="s">
        <v>50</v>
      </c>
      <c r="B11" s="10" t="s">
        <v>80</v>
      </c>
      <c r="C11" s="11">
        <v>1</v>
      </c>
      <c r="D11" s="11" t="s">
        <v>85</v>
      </c>
      <c r="E11" s="17">
        <v>1911.66</v>
      </c>
      <c r="F11" s="11">
        <v>191.166</v>
      </c>
      <c r="G11" s="12">
        <f t="shared" si="0"/>
        <v>0.00274042040203131</v>
      </c>
      <c r="H11" s="13"/>
    </row>
    <row r="12" spans="1:9">
      <c r="A12" s="10" t="s">
        <v>50</v>
      </c>
      <c r="B12" s="10" t="s">
        <v>87</v>
      </c>
      <c r="C12" s="11">
        <v>3</v>
      </c>
      <c r="D12" s="11" t="s">
        <v>26</v>
      </c>
      <c r="E12" s="17">
        <v>12991</v>
      </c>
      <c r="F12" s="11">
        <v>2617.31243</v>
      </c>
      <c r="G12" s="12">
        <f t="shared" si="0"/>
        <v>0.0375199375498894</v>
      </c>
      <c r="H12" s="13"/>
    </row>
    <row r="13" spans="1:9">
      <c r="A13" s="10" t="s">
        <v>48</v>
      </c>
      <c r="B13" s="10" t="s">
        <v>107</v>
      </c>
      <c r="C13" s="11">
        <v>15</v>
      </c>
      <c r="D13" s="18"/>
      <c r="E13">
        <v>43024</v>
      </c>
      <c r="F13" s="18">
        <v>15142.232</v>
      </c>
      <c r="G13" s="19">
        <f t="shared" si="0"/>
        <v>0.217068314998961</v>
      </c>
      <c r="H13" s="13"/>
    </row>
    <row r="14" spans="1:9">
      <c r="A14" s="10" t="s">
        <v>50</v>
      </c>
      <c r="B14" s="10" t="s">
        <v>54</v>
      </c>
      <c r="C14" s="11">
        <v>7</v>
      </c>
      <c r="D14" s="11" t="s">
        <v>85</v>
      </c>
      <c r="E14" s="17">
        <v>3394</v>
      </c>
      <c r="F14" s="11">
        <v>6880</v>
      </c>
      <c r="G14" s="12">
        <f t="shared" si="0"/>
        <v>0.0986268079364293</v>
      </c>
      <c r="H14" s="13"/>
    </row>
    <row r="15" spans="1:9">
      <c r="A15" s="10" t="s">
        <v>50</v>
      </c>
      <c r="B15" s="10" t="s">
        <v>159</v>
      </c>
      <c r="C15" s="11">
        <v>6</v>
      </c>
      <c r="D15" s="11"/>
      <c r="E15" s="17">
        <v>2630</v>
      </c>
      <c r="F15" s="11">
        <v>6035</v>
      </c>
      <c r="G15" s="12">
        <f t="shared" si="0"/>
        <v>0.086513486322144</v>
      </c>
      <c r="H15" s="13"/>
    </row>
    <row r="16" spans="1:9">
      <c r="A16" s="10" t="s">
        <v>50</v>
      </c>
      <c r="B16" s="10" t="s">
        <v>201</v>
      </c>
      <c r="C16" s="11"/>
      <c r="D16" s="11"/>
      <c r="E16" s="17"/>
      <c r="F16" s="11"/>
      <c r="G16" s="12">
        <f t="shared" si="0"/>
        <v>0</v>
      </c>
      <c r="H16" s="13"/>
    </row>
    <row r="17" spans="1:8">
      <c r="A17" s="10" t="s">
        <v>50</v>
      </c>
      <c r="B17" s="10" t="s">
        <v>202</v>
      </c>
      <c r="C17" s="11">
        <v>2</v>
      </c>
      <c r="D17" s="11"/>
      <c r="E17" s="17">
        <v>37000</v>
      </c>
      <c r="F17" s="11">
        <v>2227.232</v>
      </c>
      <c r="G17" s="12">
        <f t="shared" si="0"/>
        <v>0.031928020740388</v>
      </c>
      <c r="H17" s="13"/>
    </row>
    <row r="18" spans="1:8">
      <c r="A18" s="10" t="s">
        <v>50</v>
      </c>
      <c r="B18" s="10" t="s">
        <v>219</v>
      </c>
      <c r="C18" s="11"/>
      <c r="D18" s="11"/>
      <c r="E18" s="17"/>
      <c r="F18" s="11"/>
      <c r="G18" s="12">
        <f t="shared" si="0"/>
        <v>0</v>
      </c>
      <c r="H18" s="13"/>
    </row>
    <row r="19" spans="1:8">
      <c r="A19" s="10" t="s">
        <v>50</v>
      </c>
      <c r="B19" s="10" t="s">
        <v>220</v>
      </c>
      <c r="C19" s="11"/>
      <c r="D19" s="11"/>
      <c r="E19" s="17"/>
      <c r="F19" s="11"/>
      <c r="G19" s="12">
        <f t="shared" si="0"/>
        <v>0</v>
      </c>
      <c r="H19" s="13"/>
    </row>
    <row r="20" spans="1:8">
      <c r="A20" s="10" t="s">
        <v>48</v>
      </c>
      <c r="B20" s="10" t="s">
        <v>221</v>
      </c>
      <c r="C20" s="11">
        <v>4</v>
      </c>
      <c r="D20" s="18"/>
      <c r="E20">
        <v>4</v>
      </c>
      <c r="F20" s="18">
        <v>1475</v>
      </c>
      <c r="G20" s="19">
        <f t="shared" si="0"/>
        <v>0.0211445554805572</v>
      </c>
      <c r="H20" s="13"/>
    </row>
    <row r="21" spans="1:8">
      <c r="A21" s="10" t="s">
        <v>50</v>
      </c>
      <c r="B21" s="10" t="s">
        <v>222</v>
      </c>
      <c r="C21" s="11"/>
      <c r="D21" s="11"/>
      <c r="E21" s="17"/>
      <c r="F21" s="11"/>
      <c r="G21" s="12">
        <f t="shared" si="0"/>
        <v>0</v>
      </c>
      <c r="H21" s="13"/>
    </row>
    <row r="22" spans="1:8">
      <c r="A22" s="10" t="s">
        <v>50</v>
      </c>
      <c r="B22" s="10" t="s">
        <v>223</v>
      </c>
      <c r="C22" s="11">
        <v>4</v>
      </c>
      <c r="D22" s="11"/>
      <c r="E22" s="17">
        <v>4</v>
      </c>
      <c r="F22" s="11">
        <v>1475</v>
      </c>
      <c r="G22" s="12">
        <f t="shared" si="0"/>
        <v>0.0211445554805572</v>
      </c>
      <c r="H22" s="13"/>
    </row>
    <row r="23" spans="1:8">
      <c r="A23" s="10" t="s">
        <v>50</v>
      </c>
      <c r="B23" s="10" t="s">
        <v>255</v>
      </c>
      <c r="C23" s="11"/>
      <c r="D23" s="11"/>
      <c r="E23" s="17"/>
      <c r="F23" s="11"/>
      <c r="G23" s="12">
        <f t="shared" si="0"/>
        <v>0</v>
      </c>
      <c r="H23" s="13"/>
    </row>
    <row r="24" spans="1:8">
      <c r="A24" s="10" t="s">
        <v>50</v>
      </c>
      <c r="B24" s="10" t="s">
        <v>256</v>
      </c>
      <c r="C24" s="11"/>
      <c r="D24" s="11"/>
      <c r="E24" s="17"/>
      <c r="F24" s="11"/>
      <c r="G24" s="12">
        <f t="shared" si="0"/>
        <v>0</v>
      </c>
      <c r="H24" s="13"/>
    </row>
    <row r="25" spans="1:8">
      <c r="A25" s="10" t="s">
        <v>48</v>
      </c>
      <c r="B25" s="10" t="s">
        <v>257</v>
      </c>
      <c r="C25" s="11">
        <v>18</v>
      </c>
      <c r="D25" s="18"/>
      <c r="E25">
        <v>79.972</v>
      </c>
      <c r="F25" s="18">
        <v>8540.51</v>
      </c>
      <c r="G25" s="19">
        <f t="shared" si="0"/>
        <v>0.122430703408307</v>
      </c>
      <c r="H25" s="13"/>
    </row>
    <row r="26" ht="27" spans="1:8">
      <c r="A26" s="10" t="s">
        <v>50</v>
      </c>
      <c r="B26" s="10" t="s">
        <v>258</v>
      </c>
      <c r="C26" s="11">
        <v>18</v>
      </c>
      <c r="D26" s="11"/>
      <c r="E26" s="17">
        <v>79.972</v>
      </c>
      <c r="F26" s="11">
        <v>8540.51</v>
      </c>
      <c r="G26" s="12">
        <f t="shared" si="0"/>
        <v>0.122430703408307</v>
      </c>
      <c r="H26" s="13"/>
    </row>
    <row r="27" spans="1:8">
      <c r="A27" s="10" t="s">
        <v>50</v>
      </c>
      <c r="B27" s="10" t="s">
        <v>369</v>
      </c>
      <c r="C27" s="11"/>
      <c r="D27" s="11"/>
      <c r="E27" s="17"/>
      <c r="F27" s="11"/>
      <c r="G27" s="12">
        <f t="shared" si="0"/>
        <v>0</v>
      </c>
      <c r="H27" s="13"/>
    </row>
    <row r="28" spans="1:8">
      <c r="A28" s="10" t="s">
        <v>50</v>
      </c>
      <c r="B28" s="10" t="s">
        <v>370</v>
      </c>
      <c r="C28" s="11"/>
      <c r="D28" s="11"/>
      <c r="E28" s="17"/>
      <c r="F28" s="11"/>
      <c r="G28" s="12">
        <f t="shared" si="0"/>
        <v>0</v>
      </c>
      <c r="H28" s="13"/>
    </row>
    <row r="29" spans="1:8">
      <c r="A29" s="10" t="s">
        <v>48</v>
      </c>
      <c r="B29" s="10" t="s">
        <v>371</v>
      </c>
      <c r="C29" s="11">
        <v>0</v>
      </c>
      <c r="D29" s="18"/>
      <c r="E29">
        <v>0</v>
      </c>
      <c r="F29" s="18">
        <v>0</v>
      </c>
      <c r="G29" s="19">
        <f t="shared" si="0"/>
        <v>0</v>
      </c>
      <c r="H29" s="13"/>
    </row>
    <row r="30" spans="1:8">
      <c r="A30" s="10" t="s">
        <v>50</v>
      </c>
      <c r="B30" s="10" t="s">
        <v>372</v>
      </c>
      <c r="C30" s="11"/>
      <c r="D30" s="11"/>
      <c r="E30" s="17"/>
      <c r="F30" s="11"/>
      <c r="G30" s="12">
        <f t="shared" si="0"/>
        <v>0</v>
      </c>
      <c r="H30" s="13"/>
    </row>
    <row r="31" spans="1:8">
      <c r="A31" s="10" t="s">
        <v>50</v>
      </c>
      <c r="B31" s="10" t="s">
        <v>373</v>
      </c>
      <c r="C31" s="11"/>
      <c r="D31" s="11"/>
      <c r="E31" s="17"/>
      <c r="F31" s="11"/>
      <c r="G31" s="12">
        <f t="shared" si="0"/>
        <v>0</v>
      </c>
      <c r="H31" s="13"/>
    </row>
    <row r="32" spans="1:8">
      <c r="A32" s="10" t="s">
        <v>50</v>
      </c>
      <c r="B32" s="10" t="s">
        <v>374</v>
      </c>
      <c r="C32" s="11"/>
      <c r="D32" s="11"/>
      <c r="E32" s="17"/>
      <c r="F32" s="11"/>
      <c r="G32" s="12">
        <f t="shared" si="0"/>
        <v>0</v>
      </c>
      <c r="H32" s="13"/>
    </row>
    <row r="33" spans="1:8">
      <c r="A33" s="10" t="s">
        <v>50</v>
      </c>
      <c r="B33" s="10" t="s">
        <v>375</v>
      </c>
      <c r="C33" s="11"/>
      <c r="D33" s="11"/>
      <c r="E33" s="17"/>
      <c r="F33" s="11"/>
      <c r="G33" s="12">
        <f t="shared" si="0"/>
        <v>0</v>
      </c>
      <c r="H33" s="13"/>
    </row>
    <row r="34" spans="1:8">
      <c r="A34" s="10" t="s">
        <v>48</v>
      </c>
      <c r="B34" s="10" t="s">
        <v>376</v>
      </c>
      <c r="C34" s="11">
        <v>1</v>
      </c>
      <c r="D34" s="18"/>
      <c r="E34">
        <v>1</v>
      </c>
      <c r="F34" s="18">
        <v>760</v>
      </c>
      <c r="G34" s="19">
        <f t="shared" si="0"/>
        <v>0.0108948218069311</v>
      </c>
      <c r="H34" s="13"/>
    </row>
    <row r="35" spans="1:8">
      <c r="A35" s="10" t="s">
        <v>50</v>
      </c>
      <c r="B35" s="10" t="s">
        <v>377</v>
      </c>
      <c r="C35" s="11">
        <v>1</v>
      </c>
      <c r="D35" s="11"/>
      <c r="E35" s="17">
        <v>1</v>
      </c>
      <c r="F35" s="11">
        <v>760</v>
      </c>
      <c r="G35" s="12">
        <f t="shared" si="0"/>
        <v>0.0108948218069311</v>
      </c>
      <c r="H35" s="13"/>
    </row>
    <row r="36" spans="1:8">
      <c r="A36" s="10" t="s">
        <v>50</v>
      </c>
      <c r="B36" s="10" t="s">
        <v>385</v>
      </c>
      <c r="C36" s="11"/>
      <c r="D36" s="11"/>
      <c r="E36" s="17"/>
      <c r="F36" s="11"/>
      <c r="G36" s="12">
        <f t="shared" si="0"/>
        <v>0</v>
      </c>
      <c r="H36" s="13"/>
    </row>
    <row r="37" spans="1:8">
      <c r="A37" s="10" t="s">
        <v>50</v>
      </c>
      <c r="B37" s="10" t="s">
        <v>386</v>
      </c>
      <c r="C37" s="11"/>
      <c r="D37" s="11"/>
      <c r="E37" s="17"/>
      <c r="F37" s="11"/>
      <c r="G37" s="12">
        <f t="shared" si="0"/>
        <v>0</v>
      </c>
      <c r="H37" s="13"/>
    </row>
    <row r="38" spans="1:8">
      <c r="A38" s="10" t="s">
        <v>50</v>
      </c>
      <c r="B38" s="10" t="s">
        <v>387</v>
      </c>
      <c r="C38" s="11"/>
      <c r="D38" s="11"/>
      <c r="E38" s="17"/>
      <c r="F38" s="11"/>
      <c r="G38" s="12">
        <f t="shared" si="0"/>
        <v>0</v>
      </c>
      <c r="H38" s="13"/>
    </row>
    <row r="39" spans="1:8">
      <c r="A39" s="10" t="s">
        <v>50</v>
      </c>
      <c r="B39" s="10" t="s">
        <v>388</v>
      </c>
      <c r="C39" s="11"/>
      <c r="D39" s="11"/>
      <c r="E39" s="17"/>
      <c r="F39" s="11"/>
      <c r="G39" s="12">
        <f t="shared" si="0"/>
        <v>0</v>
      </c>
      <c r="H39" s="13"/>
    </row>
    <row r="40" spans="1:8">
      <c r="A40" s="10" t="s">
        <v>46</v>
      </c>
      <c r="B40" s="10" t="s">
        <v>389</v>
      </c>
      <c r="C40" s="11">
        <v>1</v>
      </c>
      <c r="D40" s="20"/>
      <c r="E40">
        <v>11</v>
      </c>
      <c r="F40" s="20">
        <v>1020</v>
      </c>
      <c r="G40" s="21">
        <f t="shared" si="0"/>
        <v>0.0146219976882497</v>
      </c>
      <c r="H40" s="13"/>
    </row>
    <row r="41" spans="1:8">
      <c r="A41" s="10" t="s">
        <v>48</v>
      </c>
      <c r="B41" s="10" t="s">
        <v>390</v>
      </c>
      <c r="C41" s="11">
        <v>0</v>
      </c>
      <c r="D41" s="14"/>
      <c r="E41">
        <v>0</v>
      </c>
      <c r="F41" s="14">
        <v>0</v>
      </c>
      <c r="G41" s="15">
        <f t="shared" si="0"/>
        <v>0</v>
      </c>
      <c r="H41" s="13"/>
    </row>
    <row r="42" spans="1:8">
      <c r="A42" s="10" t="s">
        <v>50</v>
      </c>
      <c r="B42" s="10" t="s">
        <v>391</v>
      </c>
      <c r="C42" s="11"/>
      <c r="D42" s="11"/>
      <c r="E42" s="17"/>
      <c r="F42" s="11"/>
      <c r="G42" s="12">
        <f t="shared" si="0"/>
        <v>0</v>
      </c>
      <c r="H42" s="13"/>
    </row>
    <row r="43" spans="1:8">
      <c r="A43" s="10" t="s">
        <v>50</v>
      </c>
      <c r="B43" s="10" t="s">
        <v>392</v>
      </c>
      <c r="C43" s="11"/>
      <c r="D43" s="11"/>
      <c r="E43" s="17"/>
      <c r="F43" s="11"/>
      <c r="G43" s="12">
        <f t="shared" si="0"/>
        <v>0</v>
      </c>
      <c r="H43" s="13"/>
    </row>
    <row r="44" spans="1:8">
      <c r="A44" s="10" t="s">
        <v>48</v>
      </c>
      <c r="B44" s="10" t="s">
        <v>393</v>
      </c>
      <c r="C44" s="11">
        <v>0</v>
      </c>
      <c r="D44" s="18"/>
      <c r="E44">
        <v>0</v>
      </c>
      <c r="F44" s="18">
        <v>0</v>
      </c>
      <c r="G44" s="19">
        <f t="shared" si="0"/>
        <v>0</v>
      </c>
      <c r="H44" s="13"/>
    </row>
    <row r="45" spans="1:8">
      <c r="A45" s="10" t="s">
        <v>50</v>
      </c>
      <c r="B45" s="10" t="s">
        <v>394</v>
      </c>
      <c r="C45" s="11"/>
      <c r="D45" s="11"/>
      <c r="E45" s="17"/>
      <c r="F45" s="11"/>
      <c r="G45" s="12">
        <f t="shared" si="0"/>
        <v>0</v>
      </c>
      <c r="H45" s="13"/>
    </row>
    <row r="46" spans="1:8">
      <c r="A46" s="10" t="s">
        <v>50</v>
      </c>
      <c r="B46" s="10" t="s">
        <v>395</v>
      </c>
      <c r="C46" s="11"/>
      <c r="D46" s="11"/>
      <c r="E46" s="17"/>
      <c r="F46" s="11"/>
      <c r="G46" s="12">
        <f t="shared" si="0"/>
        <v>0</v>
      </c>
      <c r="H46" s="13"/>
    </row>
    <row r="47" spans="1:8">
      <c r="A47" s="10" t="s">
        <v>50</v>
      </c>
      <c r="B47" s="10" t="s">
        <v>396</v>
      </c>
      <c r="C47" s="11"/>
      <c r="D47" s="11"/>
      <c r="E47" s="17"/>
      <c r="F47" s="11"/>
      <c r="G47" s="12">
        <f t="shared" si="0"/>
        <v>0</v>
      </c>
      <c r="H47" s="13"/>
    </row>
    <row r="48" spans="1:8">
      <c r="A48" s="10" t="s">
        <v>48</v>
      </c>
      <c r="B48" s="10" t="s">
        <v>397</v>
      </c>
      <c r="C48" s="11">
        <v>0</v>
      </c>
      <c r="D48" s="18"/>
      <c r="E48">
        <v>0</v>
      </c>
      <c r="F48" s="18">
        <v>0</v>
      </c>
      <c r="G48" s="19">
        <f t="shared" si="0"/>
        <v>0</v>
      </c>
      <c r="H48" s="13"/>
    </row>
    <row r="49" spans="1:8">
      <c r="A49" s="10" t="s">
        <v>50</v>
      </c>
      <c r="B49" s="10" t="s">
        <v>398</v>
      </c>
      <c r="C49" s="11"/>
      <c r="D49" s="11"/>
      <c r="E49" s="17"/>
      <c r="F49" s="11"/>
      <c r="G49" s="12">
        <f t="shared" si="0"/>
        <v>0</v>
      </c>
      <c r="H49" s="13"/>
    </row>
    <row r="50" spans="1:8">
      <c r="A50" s="10" t="s">
        <v>50</v>
      </c>
      <c r="B50" s="10" t="s">
        <v>399</v>
      </c>
      <c r="C50" s="11"/>
      <c r="D50" s="11"/>
      <c r="E50" s="17"/>
      <c r="F50" s="11"/>
      <c r="G50" s="12">
        <f t="shared" si="0"/>
        <v>0</v>
      </c>
      <c r="H50" s="13"/>
    </row>
    <row r="51" spans="1:8">
      <c r="A51" s="10" t="s">
        <v>48</v>
      </c>
      <c r="B51" s="10" t="s">
        <v>400</v>
      </c>
      <c r="C51" s="11">
        <v>0</v>
      </c>
      <c r="D51" s="18"/>
      <c r="E51">
        <v>0</v>
      </c>
      <c r="F51" s="18">
        <v>0</v>
      </c>
      <c r="G51" s="19">
        <f t="shared" si="0"/>
        <v>0</v>
      </c>
      <c r="H51" s="13"/>
    </row>
    <row r="52" spans="1:8">
      <c r="A52" s="10" t="s">
        <v>50</v>
      </c>
      <c r="B52" s="10" t="s">
        <v>401</v>
      </c>
      <c r="C52" s="11"/>
      <c r="D52" s="11"/>
      <c r="E52" s="17"/>
      <c r="F52" s="11"/>
      <c r="G52" s="12">
        <f t="shared" si="0"/>
        <v>0</v>
      </c>
      <c r="H52" s="13"/>
    </row>
    <row r="53" spans="1:8">
      <c r="A53" s="10" t="s">
        <v>50</v>
      </c>
      <c r="B53" s="10" t="s">
        <v>402</v>
      </c>
      <c r="C53" s="11"/>
      <c r="D53" s="11"/>
      <c r="E53" s="17"/>
      <c r="F53" s="11"/>
      <c r="G53" s="12">
        <f t="shared" si="0"/>
        <v>0</v>
      </c>
      <c r="H53" s="13"/>
    </row>
    <row r="54" spans="1:8">
      <c r="A54" s="10" t="s">
        <v>50</v>
      </c>
      <c r="B54" s="10" t="s">
        <v>403</v>
      </c>
      <c r="C54" s="11"/>
      <c r="D54" s="11"/>
      <c r="E54" s="17"/>
      <c r="F54" s="11"/>
      <c r="G54" s="12">
        <f t="shared" si="0"/>
        <v>0</v>
      </c>
      <c r="H54" s="13"/>
    </row>
    <row r="55" spans="1:8">
      <c r="A55" s="10" t="s">
        <v>48</v>
      </c>
      <c r="B55" s="10" t="s">
        <v>404</v>
      </c>
      <c r="C55" s="11">
        <v>1</v>
      </c>
      <c r="D55" s="18"/>
      <c r="E55">
        <v>11</v>
      </c>
      <c r="F55" s="18">
        <v>1020</v>
      </c>
      <c r="G55" s="19">
        <f t="shared" si="0"/>
        <v>0.0146219976882497</v>
      </c>
      <c r="H55" s="13"/>
    </row>
    <row r="56" spans="1:8">
      <c r="A56" s="10" t="s">
        <v>50</v>
      </c>
      <c r="B56" s="10" t="s">
        <v>404</v>
      </c>
      <c r="C56" s="11">
        <v>1</v>
      </c>
      <c r="D56" s="11"/>
      <c r="E56" s="17">
        <v>11</v>
      </c>
      <c r="F56" s="11">
        <v>1020</v>
      </c>
      <c r="G56" s="12">
        <f t="shared" si="0"/>
        <v>0.0146219976882497</v>
      </c>
      <c r="H56" s="13"/>
    </row>
    <row r="57" spans="1:8">
      <c r="A57" s="10" t="s">
        <v>46</v>
      </c>
      <c r="B57" s="10" t="s">
        <v>413</v>
      </c>
      <c r="C57" s="11">
        <v>29</v>
      </c>
      <c r="D57" s="20"/>
      <c r="E57">
        <v>332.2</v>
      </c>
      <c r="F57" s="20">
        <v>22790.6</v>
      </c>
      <c r="G57" s="21">
        <f t="shared" si="0"/>
        <v>0.326709902464533</v>
      </c>
      <c r="H57" s="13"/>
    </row>
    <row r="58" spans="1:8">
      <c r="A58" s="10" t="s">
        <v>48</v>
      </c>
      <c r="B58" s="10" t="s">
        <v>414</v>
      </c>
      <c r="C58" s="11">
        <v>19</v>
      </c>
      <c r="D58" s="14"/>
      <c r="E58">
        <v>91.7</v>
      </c>
      <c r="F58" s="14">
        <v>10642.6</v>
      </c>
      <c r="G58" s="15">
        <f t="shared" si="0"/>
        <v>0.152564777055849</v>
      </c>
      <c r="H58" s="13"/>
    </row>
    <row r="59" spans="1:8">
      <c r="A59" s="10" t="s">
        <v>50</v>
      </c>
      <c r="B59" s="10" t="s">
        <v>415</v>
      </c>
      <c r="C59" s="11"/>
      <c r="D59" s="11"/>
      <c r="E59" s="17"/>
      <c r="F59" s="11"/>
      <c r="G59" s="12">
        <f t="shared" si="0"/>
        <v>0</v>
      </c>
      <c r="H59" s="13"/>
    </row>
    <row r="60" ht="54" spans="1:8">
      <c r="A60" s="10" t="s">
        <v>50</v>
      </c>
      <c r="B60" s="10" t="s">
        <v>416</v>
      </c>
      <c r="C60" s="11">
        <v>12</v>
      </c>
      <c r="D60" s="11"/>
      <c r="E60" s="17">
        <v>64.4</v>
      </c>
      <c r="F60" s="11">
        <v>4745</v>
      </c>
      <c r="G60" s="12">
        <f t="shared" si="0"/>
        <v>0.0680209598340635</v>
      </c>
      <c r="H60" s="13"/>
    </row>
    <row r="61" spans="1:8">
      <c r="A61" s="10" t="s">
        <v>50</v>
      </c>
      <c r="B61" s="10" t="s">
        <v>488</v>
      </c>
      <c r="C61" s="11">
        <v>1</v>
      </c>
      <c r="D61" s="11"/>
      <c r="E61" s="17">
        <v>2.2</v>
      </c>
      <c r="F61" s="11">
        <v>200</v>
      </c>
      <c r="G61" s="12">
        <f t="shared" si="0"/>
        <v>0.00286705837024504</v>
      </c>
      <c r="H61" s="13"/>
    </row>
    <row r="62" spans="1:8">
      <c r="A62" s="10" t="s">
        <v>50</v>
      </c>
      <c r="B62" s="10" t="s">
        <v>493</v>
      </c>
      <c r="C62" s="11">
        <v>5</v>
      </c>
      <c r="D62" s="11"/>
      <c r="E62" s="17">
        <v>24</v>
      </c>
      <c r="F62" s="11">
        <v>4787.6</v>
      </c>
      <c r="G62" s="12">
        <f t="shared" si="0"/>
        <v>0.0686316432669257</v>
      </c>
      <c r="H62" s="13"/>
    </row>
    <row r="63" spans="1:8">
      <c r="A63" s="10" t="s">
        <v>50</v>
      </c>
      <c r="B63" s="10" t="s">
        <v>520</v>
      </c>
      <c r="C63" s="11"/>
      <c r="D63" s="11"/>
      <c r="E63" s="17"/>
      <c r="F63" s="11"/>
      <c r="G63" s="12">
        <f t="shared" si="0"/>
        <v>0</v>
      </c>
      <c r="H63" s="13"/>
    </row>
    <row r="64" ht="27" spans="1:8">
      <c r="A64" s="10" t="s">
        <v>50</v>
      </c>
      <c r="B64" s="10" t="s">
        <v>521</v>
      </c>
      <c r="C64" s="11"/>
      <c r="D64" s="11"/>
      <c r="E64" s="17"/>
      <c r="F64" s="11"/>
      <c r="G64" s="12">
        <f t="shared" si="0"/>
        <v>0</v>
      </c>
      <c r="H64" s="13"/>
    </row>
    <row r="65" ht="27" spans="1:8">
      <c r="A65" s="10" t="s">
        <v>50</v>
      </c>
      <c r="B65" s="10" t="s">
        <v>522</v>
      </c>
      <c r="C65" s="11"/>
      <c r="D65" s="11"/>
      <c r="E65" s="17"/>
      <c r="F65" s="11"/>
      <c r="G65" s="12">
        <f t="shared" si="0"/>
        <v>0</v>
      </c>
      <c r="H65" s="13"/>
    </row>
    <row r="66" spans="1:8">
      <c r="A66" s="10" t="s">
        <v>50</v>
      </c>
      <c r="B66" s="10" t="s">
        <v>523</v>
      </c>
      <c r="C66" s="11"/>
      <c r="D66" s="11"/>
      <c r="E66" s="17"/>
      <c r="F66" s="11"/>
      <c r="G66" s="12">
        <f t="shared" si="0"/>
        <v>0</v>
      </c>
      <c r="H66" s="13"/>
    </row>
    <row r="67" spans="1:8">
      <c r="A67" s="10" t="s">
        <v>50</v>
      </c>
      <c r="B67" s="10" t="s">
        <v>348</v>
      </c>
      <c r="C67" s="11">
        <v>1</v>
      </c>
      <c r="D67" s="11"/>
      <c r="E67" s="17">
        <v>1.1</v>
      </c>
      <c r="F67" s="11">
        <v>910</v>
      </c>
      <c r="G67" s="12">
        <f t="shared" si="0"/>
        <v>0.0130451155846149</v>
      </c>
      <c r="H67" s="13"/>
    </row>
    <row r="68" spans="1:8">
      <c r="A68" s="10" t="s">
        <v>48</v>
      </c>
      <c r="B68" s="10" t="s">
        <v>530</v>
      </c>
      <c r="C68" s="11">
        <v>10</v>
      </c>
      <c r="D68" s="18"/>
      <c r="E68">
        <v>240.5</v>
      </c>
      <c r="F68" s="18">
        <v>12148</v>
      </c>
      <c r="G68" s="19">
        <f t="shared" si="0"/>
        <v>0.174145125408684</v>
      </c>
      <c r="H68" s="13"/>
    </row>
    <row r="69" spans="1:8">
      <c r="A69" s="10" t="s">
        <v>50</v>
      </c>
      <c r="B69" s="10" t="s">
        <v>531</v>
      </c>
      <c r="C69" s="11"/>
      <c r="D69" s="11"/>
      <c r="E69" s="17"/>
      <c r="F69" s="11"/>
      <c r="G69" s="12">
        <f t="shared" ref="G69:G102" si="1">F69/$F$4</f>
        <v>0</v>
      </c>
      <c r="H69" s="13"/>
    </row>
    <row r="70" spans="1:8">
      <c r="A70" s="10" t="s">
        <v>50</v>
      </c>
      <c r="B70" s="10" t="s">
        <v>532</v>
      </c>
      <c r="C70" s="11">
        <v>3</v>
      </c>
      <c r="D70" s="11"/>
      <c r="E70" s="17">
        <v>48.3</v>
      </c>
      <c r="F70" s="11">
        <v>1950</v>
      </c>
      <c r="G70" s="12">
        <f t="shared" si="1"/>
        <v>0.0279538191098891</v>
      </c>
      <c r="H70" s="13"/>
    </row>
    <row r="71" spans="1:8">
      <c r="A71" s="10" t="s">
        <v>50</v>
      </c>
      <c r="B71" s="10" t="s">
        <v>553</v>
      </c>
      <c r="C71" s="11">
        <v>1</v>
      </c>
      <c r="D71" s="11"/>
      <c r="E71" s="17">
        <v>4</v>
      </c>
      <c r="F71" s="11">
        <v>1000</v>
      </c>
      <c r="G71" s="12">
        <f t="shared" si="1"/>
        <v>0.0143352918512252</v>
      </c>
      <c r="H71" s="13"/>
    </row>
    <row r="72" spans="1:8">
      <c r="A72" s="10" t="s">
        <v>50</v>
      </c>
      <c r="B72" s="10" t="s">
        <v>562</v>
      </c>
      <c r="C72" s="11">
        <v>6</v>
      </c>
      <c r="D72" s="11"/>
      <c r="E72" s="17">
        <v>188.2</v>
      </c>
      <c r="F72" s="11">
        <v>9198</v>
      </c>
      <c r="G72" s="12">
        <f t="shared" si="1"/>
        <v>0.131856014447569</v>
      </c>
      <c r="H72" s="13"/>
    </row>
    <row r="73" spans="1:8">
      <c r="A73" s="10" t="s">
        <v>48</v>
      </c>
      <c r="B73" s="10" t="s">
        <v>591</v>
      </c>
      <c r="C73" s="11">
        <v>0</v>
      </c>
      <c r="D73" s="18"/>
      <c r="E73">
        <v>0</v>
      </c>
      <c r="F73" s="18">
        <v>0</v>
      </c>
      <c r="G73" s="19">
        <f t="shared" si="1"/>
        <v>0</v>
      </c>
      <c r="H73" s="13"/>
    </row>
    <row r="74" spans="1:8">
      <c r="A74" s="10" t="s">
        <v>50</v>
      </c>
      <c r="B74" s="10" t="s">
        <v>592</v>
      </c>
      <c r="C74" s="11"/>
      <c r="D74" s="11"/>
      <c r="E74" s="17"/>
      <c r="F74" s="11"/>
      <c r="G74" s="12">
        <f t="shared" si="1"/>
        <v>0</v>
      </c>
      <c r="H74" s="13"/>
    </row>
    <row r="75" spans="1:8">
      <c r="A75" s="10" t="s">
        <v>50</v>
      </c>
      <c r="B75" s="10" t="s">
        <v>593</v>
      </c>
      <c r="C75" s="11"/>
      <c r="D75" s="11"/>
      <c r="E75" s="17"/>
      <c r="F75" s="11"/>
      <c r="G75" s="12">
        <f t="shared" si="1"/>
        <v>0</v>
      </c>
      <c r="H75" s="13"/>
    </row>
    <row r="76" ht="27" spans="1:8">
      <c r="A76" s="10" t="s">
        <v>50</v>
      </c>
      <c r="B76" s="10" t="s">
        <v>594</v>
      </c>
      <c r="C76" s="11"/>
      <c r="D76" s="11"/>
      <c r="E76" s="17"/>
      <c r="F76" s="11"/>
      <c r="G76" s="12">
        <f t="shared" si="1"/>
        <v>0</v>
      </c>
      <c r="H76" s="13"/>
    </row>
    <row r="77" spans="1:8">
      <c r="A77" s="10" t="s">
        <v>50</v>
      </c>
      <c r="B77" s="10" t="s">
        <v>595</v>
      </c>
      <c r="C77" s="11"/>
      <c r="D77" s="11"/>
      <c r="E77" s="17"/>
      <c r="F77" s="11"/>
      <c r="G77" s="12">
        <f t="shared" si="1"/>
        <v>0</v>
      </c>
      <c r="H77" s="13"/>
    </row>
    <row r="78" spans="1:8">
      <c r="A78" s="10" t="s">
        <v>50</v>
      </c>
      <c r="B78" s="10" t="s">
        <v>596</v>
      </c>
      <c r="C78" s="11"/>
      <c r="D78" s="11"/>
      <c r="E78" s="17"/>
      <c r="F78" s="11"/>
      <c r="G78" s="12">
        <f t="shared" si="1"/>
        <v>0</v>
      </c>
      <c r="H78" s="13"/>
    </row>
    <row r="79" ht="27" spans="1:8">
      <c r="A79" s="10" t="s">
        <v>50</v>
      </c>
      <c r="B79" s="10" t="s">
        <v>597</v>
      </c>
      <c r="C79" s="11"/>
      <c r="D79" s="11"/>
      <c r="E79" s="17"/>
      <c r="F79" s="11"/>
      <c r="G79" s="12">
        <f t="shared" si="1"/>
        <v>0</v>
      </c>
      <c r="H79" s="13"/>
    </row>
    <row r="80" spans="1:8">
      <c r="A80" s="10" t="s">
        <v>46</v>
      </c>
      <c r="B80" s="10" t="s">
        <v>598</v>
      </c>
      <c r="C80" s="11">
        <v>2</v>
      </c>
      <c r="D80" s="20"/>
      <c r="E80">
        <v>2</v>
      </c>
      <c r="F80" s="20">
        <v>3700</v>
      </c>
      <c r="G80" s="21">
        <f t="shared" si="1"/>
        <v>0.0530405798495332</v>
      </c>
      <c r="H80" s="13"/>
    </row>
    <row r="81" spans="1:8">
      <c r="A81" s="10" t="s">
        <v>48</v>
      </c>
      <c r="B81" s="10" t="s">
        <v>598</v>
      </c>
      <c r="C81" s="11">
        <v>2</v>
      </c>
      <c r="D81" s="14"/>
      <c r="E81">
        <v>2</v>
      </c>
      <c r="F81" s="14">
        <v>3700</v>
      </c>
      <c r="G81" s="15">
        <f t="shared" si="1"/>
        <v>0.0530405798495332</v>
      </c>
      <c r="H81" s="13"/>
    </row>
    <row r="82" spans="1:8">
      <c r="A82" s="10" t="s">
        <v>50</v>
      </c>
      <c r="B82" s="10" t="s">
        <v>599</v>
      </c>
      <c r="C82" s="11"/>
      <c r="D82" s="11"/>
      <c r="E82" s="17"/>
      <c r="F82" s="11"/>
      <c r="G82" s="12">
        <f t="shared" si="1"/>
        <v>0</v>
      </c>
      <c r="H82" s="13"/>
    </row>
    <row r="83" spans="1:8">
      <c r="A83" s="10" t="s">
        <v>50</v>
      </c>
      <c r="B83" s="10" t="s">
        <v>600</v>
      </c>
      <c r="C83" s="11">
        <v>2</v>
      </c>
      <c r="D83" s="11"/>
      <c r="E83" s="17">
        <v>2</v>
      </c>
      <c r="F83" s="11">
        <v>3700</v>
      </c>
      <c r="G83" s="12">
        <f t="shared" si="1"/>
        <v>0.0530405798495332</v>
      </c>
      <c r="H83" s="13"/>
    </row>
    <row r="84" spans="1:8">
      <c r="A84" s="10" t="s">
        <v>50</v>
      </c>
      <c r="B84" s="10" t="s">
        <v>611</v>
      </c>
      <c r="C84" s="11"/>
      <c r="D84" s="11"/>
      <c r="E84" s="17"/>
      <c r="F84" s="11"/>
      <c r="G84" s="12">
        <f t="shared" si="1"/>
        <v>0</v>
      </c>
      <c r="H84" s="13"/>
    </row>
    <row r="85" spans="1:8">
      <c r="A85" s="10" t="s">
        <v>50</v>
      </c>
      <c r="B85" s="10" t="s">
        <v>612</v>
      </c>
      <c r="C85" s="11"/>
      <c r="D85" s="11"/>
      <c r="E85" s="17"/>
      <c r="F85" s="11"/>
      <c r="G85" s="12">
        <f t="shared" si="1"/>
        <v>0</v>
      </c>
      <c r="H85" s="13"/>
    </row>
    <row r="86" spans="1:8">
      <c r="A86" s="10" t="s">
        <v>50</v>
      </c>
      <c r="B86" s="10" t="s">
        <v>613</v>
      </c>
      <c r="C86" s="11"/>
      <c r="D86" s="11"/>
      <c r="E86" s="17"/>
      <c r="F86" s="11"/>
      <c r="G86" s="12">
        <f t="shared" si="1"/>
        <v>0</v>
      </c>
      <c r="H86" s="13"/>
    </row>
    <row r="87" spans="1:8">
      <c r="A87" s="10" t="s">
        <v>50</v>
      </c>
      <c r="B87" s="10" t="s">
        <v>614</v>
      </c>
      <c r="C87" s="11"/>
      <c r="D87" s="11"/>
      <c r="E87" s="17"/>
      <c r="F87" s="11"/>
      <c r="G87" s="12">
        <f t="shared" si="1"/>
        <v>0</v>
      </c>
      <c r="H87" s="13"/>
    </row>
    <row r="88" spans="1:8">
      <c r="A88" s="10" t="s">
        <v>46</v>
      </c>
      <c r="B88" s="10" t="s">
        <v>615</v>
      </c>
      <c r="C88" s="11">
        <v>1</v>
      </c>
      <c r="D88" s="20"/>
      <c r="E88">
        <v>4500</v>
      </c>
      <c r="F88" s="20">
        <v>1350</v>
      </c>
      <c r="G88" s="21">
        <f t="shared" si="1"/>
        <v>0.019352643999154</v>
      </c>
      <c r="H88" s="13"/>
    </row>
    <row r="89" spans="1:8">
      <c r="A89" s="10" t="s">
        <v>48</v>
      </c>
      <c r="B89" s="10" t="s">
        <v>616</v>
      </c>
      <c r="C89" s="11">
        <v>0</v>
      </c>
      <c r="D89" s="14"/>
      <c r="E89">
        <v>0</v>
      </c>
      <c r="F89" s="14">
        <v>0</v>
      </c>
      <c r="G89" s="15">
        <f t="shared" si="1"/>
        <v>0</v>
      </c>
      <c r="H89" s="13"/>
    </row>
    <row r="90" spans="1:8">
      <c r="A90" s="10" t="s">
        <v>50</v>
      </c>
      <c r="B90" s="10" t="s">
        <v>617</v>
      </c>
      <c r="C90" s="11"/>
      <c r="D90" s="11"/>
      <c r="E90" s="17"/>
      <c r="F90" s="11"/>
      <c r="G90" s="12">
        <f t="shared" si="1"/>
        <v>0</v>
      </c>
      <c r="H90" s="13"/>
    </row>
    <row r="91" spans="1:8">
      <c r="A91" s="10" t="s">
        <v>48</v>
      </c>
      <c r="B91" s="10" t="s">
        <v>618</v>
      </c>
      <c r="C91" s="11">
        <v>1</v>
      </c>
      <c r="D91" s="18"/>
      <c r="E91">
        <v>4500</v>
      </c>
      <c r="F91" s="18">
        <v>1350</v>
      </c>
      <c r="G91" s="19">
        <f t="shared" si="1"/>
        <v>0.019352643999154</v>
      </c>
      <c r="H91" s="13"/>
    </row>
    <row r="92" spans="1:8">
      <c r="A92" s="10" t="s">
        <v>50</v>
      </c>
      <c r="B92" s="10" t="s">
        <v>619</v>
      </c>
      <c r="C92" s="11">
        <v>1</v>
      </c>
      <c r="D92" s="11"/>
      <c r="E92" s="17">
        <v>4500</v>
      </c>
      <c r="F92" s="11">
        <v>1350</v>
      </c>
      <c r="G92" s="12">
        <f t="shared" si="1"/>
        <v>0.019352643999154</v>
      </c>
      <c r="H92" s="13"/>
    </row>
    <row r="93" spans="1:8">
      <c r="A93" s="10" t="s">
        <v>48</v>
      </c>
      <c r="B93" s="10" t="s">
        <v>629</v>
      </c>
      <c r="C93" s="11">
        <v>0</v>
      </c>
      <c r="D93" s="18"/>
      <c r="E93">
        <v>0</v>
      </c>
      <c r="F93" s="18">
        <v>0</v>
      </c>
      <c r="G93" s="19">
        <f t="shared" si="1"/>
        <v>0</v>
      </c>
      <c r="H93" s="13"/>
    </row>
    <row r="94" spans="1:8">
      <c r="A94" s="10" t="s">
        <v>50</v>
      </c>
      <c r="B94" s="10" t="s">
        <v>630</v>
      </c>
      <c r="C94" s="11"/>
      <c r="D94" s="11"/>
      <c r="E94" s="17"/>
      <c r="F94" s="11"/>
      <c r="G94" s="12">
        <f t="shared" si="1"/>
        <v>0</v>
      </c>
      <c r="H94" s="13"/>
    </row>
    <row r="95" spans="1:8">
      <c r="A95" s="10" t="s">
        <v>46</v>
      </c>
      <c r="B95" s="10" t="s">
        <v>631</v>
      </c>
      <c r="C95" s="11">
        <v>0</v>
      </c>
      <c r="D95" s="20"/>
      <c r="E95">
        <v>0</v>
      </c>
      <c r="F95" s="20">
        <v>0</v>
      </c>
      <c r="G95" s="21">
        <f t="shared" si="1"/>
        <v>0</v>
      </c>
      <c r="H95" s="13"/>
    </row>
    <row r="96" spans="1:8">
      <c r="A96" s="10" t="s">
        <v>48</v>
      </c>
      <c r="B96" s="10" t="s">
        <v>631</v>
      </c>
      <c r="C96" s="11">
        <v>0</v>
      </c>
      <c r="D96" s="14"/>
      <c r="E96">
        <v>0</v>
      </c>
      <c r="F96" s="14">
        <v>0</v>
      </c>
      <c r="G96" s="15">
        <f t="shared" si="1"/>
        <v>0</v>
      </c>
      <c r="H96" s="13"/>
    </row>
    <row r="97" spans="1:8">
      <c r="A97" s="10" t="s">
        <v>50</v>
      </c>
      <c r="B97" s="10" t="s">
        <v>631</v>
      </c>
      <c r="C97" s="11"/>
      <c r="D97" s="11"/>
      <c r="E97" s="17"/>
      <c r="F97" s="11"/>
      <c r="G97" s="12">
        <f t="shared" si="1"/>
        <v>0</v>
      </c>
      <c r="H97" s="13"/>
    </row>
    <row r="98" spans="1:8">
      <c r="A98" s="10" t="s">
        <v>46</v>
      </c>
      <c r="B98" s="10" t="s">
        <v>632</v>
      </c>
      <c r="C98" s="11">
        <v>1</v>
      </c>
      <c r="D98" s="20"/>
      <c r="E98">
        <v>0</v>
      </c>
      <c r="F98" s="20">
        <v>18.5</v>
      </c>
      <c r="G98" s="21">
        <f t="shared" si="1"/>
        <v>0.000265202899247666</v>
      </c>
      <c r="H98" s="13"/>
    </row>
    <row r="99" spans="1:8">
      <c r="A99" s="10" t="s">
        <v>48</v>
      </c>
      <c r="B99" s="10" t="s">
        <v>632</v>
      </c>
      <c r="C99" s="11">
        <v>1</v>
      </c>
      <c r="D99" s="14"/>
      <c r="E99">
        <v>0</v>
      </c>
      <c r="F99" s="14">
        <v>18.5</v>
      </c>
      <c r="G99" s="15">
        <f t="shared" si="1"/>
        <v>0.000265202899247666</v>
      </c>
      <c r="H99" s="13"/>
    </row>
    <row r="100" spans="1:8">
      <c r="A100" s="10" t="s">
        <v>50</v>
      </c>
      <c r="B100" s="10" t="s">
        <v>633</v>
      </c>
      <c r="C100" s="11"/>
      <c r="D100" s="11"/>
      <c r="E100" s="17"/>
      <c r="F100" s="11"/>
      <c r="G100" s="12">
        <f t="shared" si="1"/>
        <v>0</v>
      </c>
      <c r="H100" s="13"/>
    </row>
    <row r="101" spans="1:8">
      <c r="A101" s="10" t="s">
        <v>50</v>
      </c>
      <c r="B101" s="10" t="s">
        <v>634</v>
      </c>
      <c r="C101" s="11">
        <v>1</v>
      </c>
      <c r="D101" s="11"/>
      <c r="E101" s="17">
        <v>0</v>
      </c>
      <c r="F101" s="11">
        <v>18.5</v>
      </c>
      <c r="G101" s="12">
        <f t="shared" si="1"/>
        <v>0.000265202899247666</v>
      </c>
      <c r="H101" s="13"/>
    </row>
    <row r="102" spans="1:8">
      <c r="A102" s="10" t="s">
        <v>46</v>
      </c>
      <c r="B102" s="10" t="s">
        <v>644</v>
      </c>
      <c r="C102" s="11"/>
      <c r="D102" s="11"/>
      <c r="E102" s="17"/>
      <c r="F102" s="11"/>
      <c r="G102" s="12">
        <f t="shared" si="1"/>
        <v>0</v>
      </c>
      <c r="H102" s="13"/>
    </row>
  </sheetData>
  <autoFilter xmlns:etc="http://www.wps.cn/officeDocument/2017/etCustomData" ref="A3:G102" etc:filterBottomFollowUsedRange="0">
    <extLst/>
  </autoFilter>
  <mergeCells count="6">
    <mergeCell ref="A1:G1"/>
    <mergeCell ref="D2:E2"/>
    <mergeCell ref="F2:G2"/>
    <mergeCell ref="A2:A3"/>
    <mergeCell ref="B2:B3"/>
    <mergeCell ref="C2:C3"/>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项目库</vt:lpstr>
      <vt:lpstr>项目库统计表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FPB</dc:creator>
  <cp:lastModifiedBy>Administrator</cp:lastModifiedBy>
  <dcterms:created xsi:type="dcterms:W3CDTF">2026-01-07T12:49:00Z</dcterms:created>
  <dcterms:modified xsi:type="dcterms:W3CDTF">2026-03-13T02:46:48Z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ED90C98683E84BBAA23CAF6AF108A043_13</vt:lpwstr>
  </property>
  <property fmtid="{D5CDD505-2E9C-101B-9397-08002B2CF9AE}" pid="4" name="CalculationRule">
    <vt:i4>0</vt:i4>
  </property>
  <property fmtid="{D5CDD505-2E9C-101B-9397-08002B2CF9AE}" pid="5" name="KSOReadingLayout">
    <vt:bool>true</vt:bool>
  </property>
</Properties>
</file>