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资金安排" sheetId="18" r:id="rId1"/>
  </sheets>
  <definedNames>
    <definedName name="_xlnm._FilterDatabase" localSheetId="0" hidden="1">资金安排!$7:$124</definedName>
    <definedName name="_xlnm.Print_Titles" localSheetId="0">资金安排!$3:$6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<sst xmlns="http://schemas.openxmlformats.org/spreadsheetml/2006/main" count="602" uniqueCount="293">
  <si>
    <t>附件1</t>
  </si>
  <si>
    <t xml:space="preserve"> </t>
  </si>
  <si>
    <t>克州阿克陶县2026年巩固拓展脱贫攻坚成果和乡村振兴项目（资金安排）</t>
  </si>
  <si>
    <t>序号</t>
  </si>
  <si>
    <t>项目库编号(A)</t>
  </si>
  <si>
    <t xml:space="preserve">年度 </t>
  </si>
  <si>
    <t>项目名称(B)</t>
  </si>
  <si>
    <t>项目类别(C)</t>
  </si>
  <si>
    <t>项目子类型(D)</t>
  </si>
  <si>
    <t>建设性质（新建、扩建）     (E)</t>
  </si>
  <si>
    <t>实施地点（具体到村）(F)</t>
  </si>
  <si>
    <t>建设起止时间</t>
  </si>
  <si>
    <t>主要建设内容 (G)</t>
  </si>
  <si>
    <t>建设规模(H)</t>
  </si>
  <si>
    <t>规模单位</t>
  </si>
  <si>
    <t>项目个数</t>
  </si>
  <si>
    <t>受益情况</t>
  </si>
  <si>
    <t>资金规模（I）</t>
  </si>
  <si>
    <t>资金来源</t>
  </si>
  <si>
    <t>责任部门及责任人（K）</t>
  </si>
  <si>
    <t>简要绩效目标(L)</t>
  </si>
  <si>
    <t>简要利益机制</t>
  </si>
  <si>
    <t>入库时间(M)</t>
  </si>
  <si>
    <t>审批文号(N)</t>
  </si>
  <si>
    <t>备注</t>
  </si>
  <si>
    <t>户</t>
  </si>
  <si>
    <t>人</t>
  </si>
  <si>
    <t>衔接资金</t>
  </si>
  <si>
    <r>
      <rPr>
        <b/>
        <sz val="12"/>
        <rFont val="宋体"/>
        <charset val="134"/>
      </rPr>
      <t>地方政府债券(J</t>
    </r>
    <r>
      <rPr>
        <b/>
        <vertAlign val="subscript"/>
        <sz val="12"/>
        <rFont val="宋体"/>
        <charset val="134"/>
      </rPr>
      <t>4</t>
    </r>
    <r>
      <rPr>
        <b/>
        <sz val="12"/>
        <rFont val="宋体"/>
        <charset val="134"/>
      </rPr>
      <t>)</t>
    </r>
  </si>
  <si>
    <t>州级配套资金</t>
  </si>
  <si>
    <t>县级配套资金</t>
  </si>
  <si>
    <t>其他资金(J5)</t>
  </si>
  <si>
    <t>备注（其他资金名称）</t>
  </si>
  <si>
    <t>企业投资</t>
  </si>
  <si>
    <t>建设单位</t>
  </si>
  <si>
    <t>建设单位责任人</t>
  </si>
  <si>
    <r>
      <rPr>
        <b/>
        <sz val="12"/>
        <rFont val="宋体"/>
        <charset val="134"/>
      </rPr>
      <t>项目主管单位（K</t>
    </r>
    <r>
      <rPr>
        <b/>
        <vertAlign val="subscript"/>
        <sz val="12"/>
        <rFont val="宋体"/>
        <charset val="134"/>
      </rPr>
      <t>1</t>
    </r>
    <r>
      <rPr>
        <b/>
        <sz val="12"/>
        <rFont val="宋体"/>
        <charset val="134"/>
      </rPr>
      <t>)</t>
    </r>
  </si>
  <si>
    <t>项目主管责任人（K2)</t>
  </si>
  <si>
    <t>县级分管领导</t>
  </si>
  <si>
    <t>合计</t>
  </si>
  <si>
    <t>乡村振兴巩固任务</t>
  </si>
  <si>
    <t>以工代赈任务</t>
  </si>
  <si>
    <t>少数民族发展任务</t>
  </si>
  <si>
    <t>国有贫困农牧场任务</t>
  </si>
  <si>
    <t>中央</t>
  </si>
  <si>
    <t>自治区</t>
  </si>
  <si>
    <t>一级</t>
  </si>
  <si>
    <t>产业发展</t>
  </si>
  <si>
    <t>二级</t>
  </si>
  <si>
    <t>产业到户奖补</t>
  </si>
  <si>
    <t>三级</t>
  </si>
  <si>
    <t>种植业</t>
  </si>
  <si>
    <t>畜牧业</t>
  </si>
  <si>
    <t>林果业</t>
  </si>
  <si>
    <t>渔业</t>
  </si>
  <si>
    <t>庭院经济</t>
  </si>
  <si>
    <t>就业创业</t>
  </si>
  <si>
    <t>AKT26-DHJB006-2</t>
  </si>
  <si>
    <t>阿克陶县2026年一次性交通补助项目</t>
  </si>
  <si>
    <t>新建</t>
  </si>
  <si>
    <t>阿克陶县各乡镇</t>
  </si>
  <si>
    <t>2026年1月-11月</t>
  </si>
  <si>
    <t>一次性交通补助8543人585.15565万元（疆内4901人143.9119万元，疆外3642人441.24375万元）</t>
  </si>
  <si>
    <t>农业农村局</t>
  </si>
  <si>
    <t>纵瑞利</t>
  </si>
  <si>
    <t>杨涛</t>
  </si>
  <si>
    <t>社会效益指标：通过项目实施，鼓励有能力的人员外出务工就业，拓宽群众就业增收渠道，促进农户不断增收创收，加强群众的幸福感与获得感。
经济效益指标：可直接增收585.15565万元。</t>
  </si>
  <si>
    <t>促进就业率，确保脱贫后稳得住，经济增益高，脱贫后能持续发展实现家庭经济增收。</t>
  </si>
  <si>
    <t>2025.12.1</t>
  </si>
  <si>
    <t>陶农函〔2025〕85号</t>
  </si>
  <si>
    <t>实施计划</t>
  </si>
  <si>
    <t>生产项目</t>
  </si>
  <si>
    <t>种植业基地</t>
  </si>
  <si>
    <t>养殖业基地</t>
  </si>
  <si>
    <t>AKT26-008-7</t>
  </si>
  <si>
    <t>阿克陶县2026年育肥牛（集中养殖）采购项目</t>
  </si>
  <si>
    <t>养殖基地</t>
  </si>
  <si>
    <t>克孜勒陶镇喀尔乌勒村、托云都克村、阿克达拉村、阔克图窝孜村、塔木喀拉村；木吉乡木吉村、布拉克村、琼让村、昆提别斯村；布伦口乡盖孜村、托喀依村</t>
  </si>
  <si>
    <t>2026年2月-11月</t>
  </si>
  <si>
    <t>计划采购2600头育肥牛，300公斤以上，每头1万元，计划投资2600万元，采取集中养殖的方式进行托养，资产归村集体所有，托养费（分红）用于壮大集体经济收入。</t>
  </si>
  <si>
    <t>头</t>
  </si>
  <si>
    <t>1.数量指标：采购2600头育肥牛；2.质量指标：项目验收合格率100%；3.时效指标：项目计划开工时间2026年2月；4.社会效益指标：受益脱贫户≧1601户；5.可持续性影响指标：项目实施后可有效壮大村集体经济</t>
  </si>
  <si>
    <t>通过项目实施，直接带动群众增收，示范带动周边地区牛羊养殖现代化的发展，同时也可带动饲草料种植、饲料加工、食品、包装、运输、畜牧兽医技术服务业等发展，实现资源优化配置和村集体经济的持续增长。</t>
  </si>
  <si>
    <t>2026.1.12</t>
  </si>
  <si>
    <t>水产养殖业发展</t>
  </si>
  <si>
    <t>林草基地建设</t>
  </si>
  <si>
    <t>休闲农业与乡村旅游</t>
  </si>
  <si>
    <t>光伏电站建设</t>
  </si>
  <si>
    <t>加工流通项目</t>
  </si>
  <si>
    <t>农产品仓储保鲜冷链基础设施建设</t>
  </si>
  <si>
    <t>产地初加工和精深加工</t>
  </si>
  <si>
    <t>市场建设和农村电商物流</t>
  </si>
  <si>
    <t>品牌打造和展销平台</t>
  </si>
  <si>
    <t>配套基础设施项目</t>
  </si>
  <si>
    <t>小型农田水利设施建设(排碱渠、节水灌溉、防渗渠建设、其它乡村振兴有关的农田水利建设)</t>
  </si>
  <si>
    <t>AKT26-017-18</t>
  </si>
  <si>
    <t>阿克陶县巴仁乡加依村、库木村水渠提升改造中央财政以工代赈项目</t>
  </si>
  <si>
    <t>巴仁乡加依村、库木村</t>
  </si>
  <si>
    <t>2026年3月-10月</t>
  </si>
  <si>
    <t>水渠提升改造3.9公里（上口0.8米，底宽0.8米，深度0.8米），设计流量0.2-4m³/s；农桥41座；闸61座，及附属配套设施建设。</t>
  </si>
  <si>
    <t>公里</t>
  </si>
  <si>
    <t>巴仁乡</t>
  </si>
  <si>
    <t>帕尔哈提·塔来提</t>
  </si>
  <si>
    <t>发改委</t>
  </si>
  <si>
    <t>阿不力米提·买买提</t>
  </si>
  <si>
    <t>李世锋</t>
  </si>
  <si>
    <t>1.带动群众就业增收，本项目计划带动群众就业95人，预计发放劳务报酬122万元，组织务工群众开展技能培训85人。
2.改善农村人居生活环境，提升生态与经济效益。</t>
  </si>
  <si>
    <t>本项目计划带动群众就业100人，预计发放劳务报酬158万元，组织务工群众开展技能培训85人。</t>
  </si>
  <si>
    <t>AKT26-017-12</t>
  </si>
  <si>
    <t>阿克陶县奥依塔克镇恰勒玛艾日克村防渗渠建设以工代赈项目</t>
  </si>
  <si>
    <t>奥依塔克镇恰勒玛艾日克村</t>
  </si>
  <si>
    <t>新建防渗渠3.08公里（上宽口0.8米，下口宽0.8米，深度0.8米），设计流量0.3-0.5m³/s；改建农桥9座；水闸16座，及附属配套设施建设。</t>
  </si>
  <si>
    <t>奥依塔克镇</t>
  </si>
  <si>
    <t>李青堂</t>
  </si>
  <si>
    <t>1、数量指标：计划新建防渗渠3.08公里，确保按期完成建设任务；
2、质量指标：工程质量合格率达到100%，关键防渗工艺、衬砌厚度等指标需符合设计规范。
3、经济效益指标：防渗渠相较于传统土渠的输水损失降低比例，目标值不低于60%，切实提升水资源利用效率；防渗渠在汛期排涝、防洪能力达到设计标准的比例，目标值100%，降低农田洪涝灾害风险。
4、社会效益指标：项目计划带动本地群众就业65人，预计发放酬劳82万元；组织务工群众开展技能培训不低于60人；确保项目覆盖区域群众对以工代赈政策的知晓率不低于95%，对工程建设及务工待遇的满意度不低于90%。</t>
  </si>
  <si>
    <t>项目建成后，可以提升村民灌溉用水效率，减少水资源流失。</t>
  </si>
  <si>
    <t>AKT26-017-28</t>
  </si>
  <si>
    <t>阿克陶县塔尔塔吉克民族乡（农区）塔尔阿巴提、阿克库木水渠建设以工代赈项目</t>
  </si>
  <si>
    <t>塔尔塔吉克民族乡（农区）塔尔阿巴提、阿克库木</t>
  </si>
  <si>
    <t>新建水渠4公里（上口0.8m，底宽0.8m，深度0.8m），设计流量0.3-0.48m³/s，水闸56座，农桥24座，维修水渠1公里，及附属配套设施建设。</t>
  </si>
  <si>
    <t>塔尔乡</t>
  </si>
  <si>
    <t>买吾甫沙·买尔旦沙</t>
  </si>
  <si>
    <t>1.数量指标：新建水渠4公里；2.质量指标：项目验收合格率100%；3.时效指标：项目计划开工时间2026年4月；4.社会效益指标：受益脱贫户≥226户；5.可持续性影响指标：项目设计使用年限≥8年；6.服务对象满意度指标：群众满意度≥95%</t>
  </si>
  <si>
    <t>AKT26-017-11</t>
  </si>
  <si>
    <t>阿克陶县加马铁热克乡喀什博依村2026年产业基地配套设施建设项目</t>
  </si>
  <si>
    <t>农村基础设施（含产业配套基础设施）</t>
  </si>
  <si>
    <t>其他（防洪工程、排碱渠，渠道清淤）</t>
  </si>
  <si>
    <t>加马铁热克乡喀什博依村</t>
  </si>
  <si>
    <t>新建沉沙池两座，每座2800立方米，首部两座，新建滴灌主管网2.5公里，阀门井4座。新建防渗渠3.8公里，闸口14座，桥涵30座，新建10千伏高压线路500米，低压线路100米及其他配套附属设施。</t>
  </si>
  <si>
    <t>座</t>
  </si>
  <si>
    <t>加马铁热克乡</t>
  </si>
  <si>
    <t>热米拉·木合塔尔</t>
  </si>
  <si>
    <t>数量指标：新建防渗渠3.8公里，新建沉沙池两座；2.质量指标：项目验收合格率100%；3.时效指标：项目完工时间2026年3月—2026年10月；4.成本指标：新建渠道及沉沙池500万元；5.经济效益指标：提升3000亩土地灌溉条件；6.受益人口满意度95%以上。</t>
  </si>
  <si>
    <t>提升农田水利的有效灌溉，保障水资源不浪费，合理运用水资源。</t>
  </si>
  <si>
    <t>AKT26-017-25</t>
  </si>
  <si>
    <t>阿克陶县巴仁乡阔洪其村2026年排碱渠提升改造项目</t>
  </si>
  <si>
    <t>巴仁乡阔洪其村</t>
  </si>
  <si>
    <t>计划对村内20公里排碱渠及两侧进行清理和提升改造，并配套相关附属设施。</t>
  </si>
  <si>
    <t>1.清除渠道中的淤泥、杂物，保持水流畅通。
2.可以减少渠道周边水土流失，恢复渠道生态功能。
3.减少农田盐碱化面积，改善土壤质量，促进农作物增产增收。</t>
  </si>
  <si>
    <t>通过项目实施可以改善种植条件，降低种植成本，增产效益能长期保障群众收益，保障农户长期增产增收。</t>
  </si>
  <si>
    <t>产业园（区）</t>
  </si>
  <si>
    <t>其他（合作社补助、壮大村集体经济）</t>
  </si>
  <si>
    <t>产业服务支撑项目</t>
  </si>
  <si>
    <t>智慧（数字）农业</t>
  </si>
  <si>
    <t>产业科技服务</t>
  </si>
  <si>
    <t>人才培养</t>
  </si>
  <si>
    <t>农业社会化服务</t>
  </si>
  <si>
    <t>金融保险配套项目</t>
  </si>
  <si>
    <t>小额贷款贴息</t>
  </si>
  <si>
    <t>AKT26-024</t>
  </si>
  <si>
    <t>阿克陶县2026年小额信贷项目</t>
  </si>
  <si>
    <t>2026年1月-12月</t>
  </si>
  <si>
    <t>2026年小额信贷贴息，涉及5200户，预计贷款24000万元，预计贴息760万元。</t>
  </si>
  <si>
    <t>个</t>
  </si>
  <si>
    <t>社会效益指标：1.激发已脱贫户（含监测对象家庭）生产发展。
2.巩固提升的内生动力，促进已脱贫户（含监测对象家庭）增收，提高已脱贫户（含监测对象家庭）自我发展能力。</t>
  </si>
  <si>
    <t>通过金融扶贫的方式，激发内生动力，支持有自主发展能力的已脱贫户（含监测对象家庭）发展产业，自主致富</t>
  </si>
  <si>
    <t>小额信贷风险补偿金</t>
  </si>
  <si>
    <t>特色产业保险保费补助</t>
  </si>
  <si>
    <t>新型经营主体贷款贴息</t>
  </si>
  <si>
    <t>防贫保险（基金）</t>
  </si>
  <si>
    <t>就业项目</t>
  </si>
  <si>
    <t>务工补助</t>
  </si>
  <si>
    <t>交通费补助</t>
  </si>
  <si>
    <t>生产奖补、劳务补助等</t>
  </si>
  <si>
    <t>就业培训</t>
  </si>
  <si>
    <t>帮扶车间（特色手工基地）建设</t>
  </si>
  <si>
    <t>技能培训</t>
  </si>
  <si>
    <t>以工代训</t>
  </si>
  <si>
    <t>创业</t>
  </si>
  <si>
    <t>创业培训</t>
  </si>
  <si>
    <t>创业奖补</t>
  </si>
  <si>
    <t>乡村工匠</t>
  </si>
  <si>
    <t>乡村工匠培育培训</t>
  </si>
  <si>
    <t>乡村工匠大师工作室</t>
  </si>
  <si>
    <t>乡村工匠传习所</t>
  </si>
  <si>
    <t>公益性岗位</t>
  </si>
  <si>
    <t>AKT26-071-1</t>
  </si>
  <si>
    <t>阿克陶县农村公路路管员、护路员养护项目</t>
  </si>
  <si>
    <t>1.巴仁乡聘用156名易返贫脱贫监测户和易致贫边缘户，2026年计划投资187.2万元；
2.玉麦镇聘用135名易返贫脱贫监测户和易致贫边缘户，2026年计划投资162万元；
3.阿克陶镇聘用100名易返贫脱贫监测户和易致贫边缘户，2026年计划投资120万元；
4.奥依塔克镇聘用40名易返贫脱贫监测户和易致贫边缘户，2026年计划投资48万元；
5.布伦口乡聘用20名易返贫脱贫监测户和易致贫边缘户，2026年计划投资24万元；
6.加马铁热克乡聘用70名易返贫脱贫监测户和易致贫边缘户，2026年计划投资84万元；
7.喀热开其克乡聘用30名易返贫脱贫监测户和易致贫边缘户，2026年计划投资36万元；
8.木吉乡聘用20名易返贫脱贫监测户和易致贫边缘户，2026年计划投资24万元；
9.恰尔隆镇聘用59名易返贫脱贫监测户和易致贫边缘户，2026年计划投资70.8万元；
10.塔尔乡聘用35名易返贫脱贫监测户和易致贫边缘户，2026年计划投资42万元；
11.克孜勒陶镇聘用185名易返贫脱贫监测户和易致贫边缘户，2026年计划投资222万元。</t>
  </si>
  <si>
    <t xml:space="preserve">公里 </t>
  </si>
  <si>
    <t>交通运输局</t>
  </si>
  <si>
    <t>孔卫钢</t>
  </si>
  <si>
    <t>数量指标：1、巴仁乡农村道路日常养护管理381.576公里；、
2、克孜勒陶乡农村道路日常养护管理443.859公里。
3、玉麦乡农村道路日常养护管理258.029公里；
4、阿克陶镇农村道路日常养护管理178.664公里；
5、奥依塔克镇农村道路日常养护管理86.756公里；
6、布伦口乡农村道路日常养护管理39.343公里；
7、加马铁热克乡农村道路日常养护管理153.538公里；
8、喀热开其克乡农村道路日常养护管理70.971公里；
9、木吉乡农村道路日常养护管理36.916公里；
10、恰尔隆乡农村道路日常养护管理85.836公里；
11、塔尔乡农村道路日常养护管理76.384公里；
涉及效益指标：加强我县农村公路的日常养护工作，有效提升道路安全水平，提升道路使用寿命，改善通行服务水平群众满意度。</t>
  </si>
  <si>
    <t>对全县850名易返贫脱贫监测户和易致贫边缘户每月发放养护工资1000元/人，带动收入的同时进一步做好全县农村公路的养护工作。</t>
  </si>
  <si>
    <t>乡村建设行动</t>
  </si>
  <si>
    <t>农村基础设施（含产业基础设施配套）</t>
  </si>
  <si>
    <t>村庄规划编制（含修编）补助</t>
  </si>
  <si>
    <t>农村道路（县乡之间、乡乡之间、乡村之间及其沿线管理、服务等附属设施；道路安全生命防护工程、危旧桥梁改造；乡级客货运输站场、招呼站；村内道路、通户路等）</t>
  </si>
  <si>
    <t>AKT26-041-5</t>
  </si>
  <si>
    <t>阿克陶县巴仁乡吐尔村、库木村道路提升改造中央财政以工代赈项目</t>
  </si>
  <si>
    <t>巴仁乡吐尔村、库木村</t>
  </si>
  <si>
    <t>农村主干道路扩宽5.8公里，原路面4米，两边各扩宽1米；路沿石9.8公里；新建水泥道路1公里（宽3米），地面硬化3150平方米，及附属配套设施建设。</t>
  </si>
  <si>
    <t>1.带动群众就业增收，本项目计划带动群众就业95人，预计发放劳务报酬122万元，组织务工群众开展技能培训85人。
2.农村主干道路扩宽可有效改善农村人居生活环境，提升生态与经济效益。</t>
  </si>
  <si>
    <t>AKT26-041-26</t>
  </si>
  <si>
    <t>阿克陶县加马铁热克乡塔依社区道路提升改造以工代赈项目</t>
  </si>
  <si>
    <t>加马铁热克乡塔依社区</t>
  </si>
  <si>
    <t>道路扩宽5.5公里，原路面4米，两边各扩宽1米，路沿石5.4公里；新建水泥道路1.5公里（宽3米），地面硬化5390平方米，及附属配套设施建设。</t>
  </si>
  <si>
    <t>数量指标：道路扩宽5.5公里，路沿石安装5.4公里，新建水泥路1.5公里；2.质量指标：项目验收合格率100%；3.时效指标：项目完工时间2026年3月—2026年10月；4.成本指标：工程费用投资390万元；5.经济效益指标：提升农民的出行条件；6.受益人口满意度95%以上。</t>
  </si>
  <si>
    <t>进一步提升农村公共基础设施保障水平，预计带动就业100人，发放劳务报酬119万元，开展技能培训86人。</t>
  </si>
  <si>
    <t>产业路、资源路、旅游路建设</t>
  </si>
  <si>
    <t>农村供水保障（饮水安全）设施建设</t>
  </si>
  <si>
    <t>AKT26-067-2</t>
  </si>
  <si>
    <t>阿克陶县2026年克孜勒陶镇饮水安全工程提升改造项目</t>
  </si>
  <si>
    <t>克孜勒陶镇乌尔都隆窝孜村、托云都克村、喀尔乌勒村、阿克达拉村</t>
  </si>
  <si>
    <t>1）水厂1座，新增净化设施设备1套，安装消毒设备1套，安装水质在线检测设备1套，自动化监控系统1处，安装出水厂计量装置；2）阿克达拉村新建渗水管集水区+截渗墙1处、检查排水及进排气阀井1座、50立方米集水池1座、输水管道3.4公里（100级PE管DN160毫米、1.0Mpa），水源地保护1处、里程碑4座、里程桩33座级配套防洪设施。管线布置在阿克达拉村村通村柏油路内测，管道埋深度2.5米</t>
  </si>
  <si>
    <t>中小型公益性水利工程建设项目中心</t>
  </si>
  <si>
    <t>刘福德</t>
  </si>
  <si>
    <t>水利局</t>
  </si>
  <si>
    <t>麦麦提朱马·阿依提库力</t>
  </si>
  <si>
    <t>目标1：克孜勒陶镇乌尔都隆窝孜村、托云都克村、喀尔乌勒村农村计划扩建水厂1座、更换DN100球墨铸铁管输水管道0.81km、更换并配套C30钢筋砼闸阀井6座，阿克塔拉牧场阿克达拉村计划新建集水廊道1座、PE100级de200管材0.41km、更换PE100级de90管材1.05km，更换PE100级de90管材0.98km，更换并配套C30钢筋砼闸阀井3座。收益人口2910人,收益户数787户。目标2：通过饮水项目的实施，进一步完善农民饮水保障，改善居民生活环境、有效防治疾病、保证居民身体健康的需要。
目标3：解决克孜勒陶镇饮水系统的饮水安全问题，现状年解决 2910 人引水安全问题。</t>
  </si>
  <si>
    <t>帮助农村地方发展，减少农村人口的负担。</t>
  </si>
  <si>
    <t>AKT26-067-4</t>
  </si>
  <si>
    <t>阿克陶县2026年木吉乡木吉村、琼让村、昆提别斯村、布拉克村供水提升改造工程</t>
  </si>
  <si>
    <t>木吉乡乡木吉村、琼让村、昆提别斯村、布拉克村</t>
  </si>
  <si>
    <t>木吉乡乡木吉村、琼让村：水源1座，水厂1座，新建300M3清水池1座，新增净化设施设备1套，安装水质在线检测设备1套，自动化监控系统1处，供水管道20公里，安装出水厂计量装置；昆提别斯村：水源1座，水厂1座，新建150M3清水池1座，新增净化设施设备1套，安装水质在线检测设备1套，自动化监控系统1处，供水管道4.8公里，安装出水厂计量装置；布拉克村一组、二组自来水管道1.4公里进行维修、维护。</t>
  </si>
  <si>
    <t>目标1：木吉乡乡木吉村、琼让村、昆提别斯村、布拉克村计划扩建水厂1座、更换DN100球墨铸铁管输水管道0.81km、更换并配套C30钢筋砼闸阀井6座，阿克塔拉牧场阿克达拉村计划新建集水廊道1座、PE100级de200管材0.41km、更换PE100级de90管材1.05km，更换PE100级de90管材0.98km，更换并配套C30钢筋砼闸阀井3座。收益人口3740人,收益户数787户。目标2：通过饮水项目的实施，进一步完善农民饮水保障，改善居民生活环境、有效防治疾病、保证居民身体健康的需要。
目标3：解决农村饮水水质安全问题，改善生活条件，保障饮水安全，增加收入。</t>
  </si>
  <si>
    <t>AKT25-67-5</t>
  </si>
  <si>
    <t>阿克陶县2026年布伦口乡饮水安全工程提升改造项目</t>
  </si>
  <si>
    <t>布伦口乡喀依村、恰克尔艾格勒村</t>
  </si>
  <si>
    <t>托喀依村供水管道10公里，减压池5座、管道附属设施；恰克尔艾格勒村水厂1座，水源改造1处，新建500M3清水池1座，输水管道1公里，新增净化设施设备1套，安装消毒设备1套，安装水质在线检测设备1套，自动化监控系统1处，安装出水厂计量装置，机电设备及变频器2台</t>
  </si>
  <si>
    <t>目标1：托喀依村供水管道10公里，减压池5座、管道附属设施；恰克尔艾格勒村水厂1座，水源改造1处，新建500M3清水池1座，输水管道1公里，新增净化设施设备1套，安装消毒设备1套，安装水质在线检测设备1套，自动化监控系统1处，安装出水厂计量装置，机电设备及变频器2台。收益人口211人,收益户数52户。目标2：通过饮水项目的实施，进一步完善农民饮水保障，改善居民生活环境、有效防治疾病、保证居民身体健康的需要。
目标3：解决农村饮水水质安全问题，改善生活条件，保障饮水安全，增加收入。</t>
  </si>
  <si>
    <t>AKT25-67-6</t>
  </si>
  <si>
    <t>阿克陶县2026年塔尔乡牧区供水提升改造工程</t>
  </si>
  <si>
    <t>塔尔塔尔乡库祖村、塔尔乡巴格村</t>
  </si>
  <si>
    <t>水源1座（两河口电站取水），水厂1座，新建500M3清水池1座，新增净化设施设备1套，安装消毒设备1套，安装水质在线检测设备1套，自动化监控系统1处，供水管道15公里，安装出水厂计量装置</t>
  </si>
  <si>
    <t>目标1：水源1座（两河口电站取水），水厂1座，新建500M3清水池1座，新增净化设施设备1套，安装消毒设备1套，安装水质在线检测设备1套，自动化监控系统1处，供水管道15公里，安装出水厂计量装置。收益人口817人,收益户数219户。目标2：通过饮水项目的实施，进一步完善农民饮水保障，改善居民生活环境、有效防治疾病、保证居民身体健康的需要。
目标3：解决农村饮水水质安全问题，改善生活条件，保障饮水安全，增加收入。</t>
  </si>
  <si>
    <t>电力设施及维修改造</t>
  </si>
  <si>
    <t>数字乡村建设（信息通信基础设施建设、数字化、智能化建设等）</t>
  </si>
  <si>
    <t>农村清洁能源设施（燃气、户用光伏、风电、水电、农村生物质能源、北方地区清洁取暖等）</t>
  </si>
  <si>
    <t>农业农村基础设施中长期贷款贴息</t>
  </si>
  <si>
    <t>人居环境整治</t>
  </si>
  <si>
    <t>农村卫生厕所改造（户用、公共厕所）</t>
  </si>
  <si>
    <t>农村污水治理</t>
  </si>
  <si>
    <t>农村垃圾治理</t>
  </si>
  <si>
    <t>村容村貌提升</t>
  </si>
  <si>
    <t>AKT26-052-3</t>
  </si>
  <si>
    <t>阿克陶县巴仁乡阔洪其村乡村人居环境整治中央财政以工代赈项目</t>
  </si>
  <si>
    <t>农村道路扩宽5.5公里，原路面3-5米，两边各扩宽0.5米；路沿石10.5公里；场地硬化10000平方米。及附属配套设施建设。</t>
  </si>
  <si>
    <t>1.带动群众就业增收，本项目计划带动群众就业95人，预计发放劳务报酬122万元，组织务工群众开展技能培训85人。
2.农村主干道路扩宽可有效改善农村人居生活环境，提升生态与经济效益。
3.带动农村产业发展，为特色农业、乡村振兴等提供更好的对外连接通道。</t>
  </si>
  <si>
    <t>农村公共服务</t>
  </si>
  <si>
    <t>乡村学校建设或改造（含幼儿园）</t>
  </si>
  <si>
    <t>村卫生室标准化建设</t>
  </si>
  <si>
    <t>农村养老设施建设（养老院、幸福院、日间照料中心等）</t>
  </si>
  <si>
    <t>公共照明设施</t>
  </si>
  <si>
    <t>开展县乡村公共服务一体化示范创建</t>
  </si>
  <si>
    <t>其他（便民综合服务设施、文化活动广场、体育设施、村级客运站、农村公益性殡葬设施建设等）</t>
  </si>
  <si>
    <t>易地搬迁后扶</t>
  </si>
  <si>
    <t>公共服务岗位</t>
  </si>
  <si>
    <t>“一站式”社区综合服务设施建设</t>
  </si>
  <si>
    <t>AKT26-067-6</t>
  </si>
  <si>
    <t>阿克陶县昆仑佳苑易地扶贫搬迁恰尔隆镇安置点2026年基础设施提升改造项目</t>
  </si>
  <si>
    <t>易地扶贫搬迁后扶</t>
  </si>
  <si>
    <t>恰尔隆镇昆仑佳苑社区</t>
  </si>
  <si>
    <t>新增2组空气能电锅炉、1个变压器等附属设施，对暖气管网节点更换880个匝阀，增设增压泵5个，提升改造1000米；供电线路检修250米，铺设电缆300米；供水管网增设一座增压池；对66栋居民楼29449平方米进行改造，及附属配套设施建设；</t>
  </si>
  <si>
    <t>恰尔隆镇</t>
  </si>
  <si>
    <t>努尔·朱马哈德</t>
  </si>
  <si>
    <t>1.通过项目实施，对搬迁点水、电、暖等设施进行提升改造，改造后供水压力稳定在0.3-0.4MPa；2.解决高层住户“用水难、水压低”问题电路负荷满足现代家电需求；3.供暖温度标率（冬季≥18℃）100%，彻底消除“局部不热、冷热不均”现象；4.项目建成群众满意度可达到95%以上，受益群众7378人。</t>
  </si>
  <si>
    <t>改善村基础建设和村貌村容及卫生的改善，提高农民整体生活质量</t>
  </si>
  <si>
    <t>AKT26-067-9</t>
  </si>
  <si>
    <t>阿克陶县克孜勒陶镇丝路佳苑2026年基础设施提升改造项目</t>
  </si>
  <si>
    <t>克孜勒陶镇丝路佳苑</t>
  </si>
  <si>
    <t>在丝路佳苑C区新建综合管廊3.3公里，配套热力主管网7.6公里，热力入户管网4.9公里，供水主管网3.3公里，供水入户管网2.4公里，0.4kv低压线路5.7公里及其他配套附属工程；新建污水管网3公里，入户管网0.8公里及其他配套附属工程。</t>
  </si>
  <si>
    <t>克孜勒陶镇</t>
  </si>
  <si>
    <t>阿不来提·塞买尔</t>
  </si>
  <si>
    <t>住建局</t>
  </si>
  <si>
    <t>闫旭波</t>
  </si>
  <si>
    <t xml:space="preserve">1.数量指标：建设综合管廊3.3公里；2.项目验收合格率：100%；3.时效指标：项目计划开工时间2025年4月；4.社会效益指标：受益农户户数≥2400户；5.可持续影响指标：通过集约化建设管廊，减少盐碱土壤对基础设施的损坏，统一规划与运维，降低管理成本；项目建成后，将提高管线运行安全性，改善居民生活环境，减少施工程序；6.服务对象满意度指标：受益对象满意度≥98%。
</t>
  </si>
  <si>
    <t>产业发展工程</t>
  </si>
  <si>
    <t>就业发展工程</t>
  </si>
  <si>
    <t>必要基础设施建设</t>
  </si>
  <si>
    <t>易地扶贫搬迁贷款债劵贴息补助</t>
  </si>
  <si>
    <t>巩固三保障成果</t>
  </si>
  <si>
    <t>住房</t>
  </si>
  <si>
    <t>农村危房改造等农房改造</t>
  </si>
  <si>
    <t>教育</t>
  </si>
  <si>
    <t>享受"雨露计划+"职业教育补助</t>
  </si>
  <si>
    <t>AKT26-066-1</t>
  </si>
  <si>
    <t>阿克陶县2026年雨露计划</t>
  </si>
  <si>
    <t>阿克陶县</t>
  </si>
  <si>
    <t>对已脱贫户（含监测户）家庭子女接受中等、高等职业教育(中等职业教育包括全日制普通中专、成人中专、职业高中，技工院校、高等职业教育包括全日制普通大专、高职院校、技师学院等）的在籍在读全日制学生进行补助，计划4500人，补助标准每生3000元。</t>
  </si>
  <si>
    <t>阿克陶县教育局</t>
  </si>
  <si>
    <t>王宏伟</t>
  </si>
  <si>
    <t>教育局</t>
  </si>
  <si>
    <t>阿丽娅·艾尼瓦尔</t>
  </si>
  <si>
    <t>1.数量指标：对7公里道路进行硬化；2.质量指标项目验收合格率100%；3.时效指标：项目计划开工时间2026年4月；4.社会效益指标：收益脱贫户≥285户；5.可持续性影响指标：项目建成后更好的改善农民出行安全，改善村容村貌；6.服务对象满意度指标：群众满意度≥98%。</t>
  </si>
  <si>
    <t>给已脱贫户（含监测帮扶对象）家庭子女提供生活补助，降低及学生经济负担。</t>
  </si>
  <si>
    <t>饮水</t>
  </si>
  <si>
    <t>农村饮水安全巩固提升</t>
  </si>
  <si>
    <t>项目管理费</t>
  </si>
  <si>
    <t>其他</t>
  </si>
  <si>
    <t>少数民族特色村寨建设项目</t>
  </si>
  <si>
    <t>困难群众饮用低氟茶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</si>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</sst>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Times New Roman"/>
      <charset val="134"/>
    </font>
    <font>
      <sz val="11"/>
      <name val="Times New Roman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b/>
      <sz val="28"/>
      <name val="宋体"/>
      <charset val="134"/>
    </font>
    <font>
      <b/>
      <sz val="36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bscript"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justify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justify" vertical="center" wrapText="1"/>
    </xf>
    <xf numFmtId="0" fontId="3" fillId="0" borderId="0" xfId="0" applyFont="1" applyFill="1" applyAlignment="1">
      <alignment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justify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 applyProtection="1">
      <alignment horizontal="justify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justify" vertical="center" wrapText="1"/>
    </xf>
    <xf numFmtId="0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justify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4"/>
  <sheetViews>
    <sheetView tabSelected="1" zoomScale="80" zoomScaleNormal="80" workbookViewId="0">
      <pane xSplit="10" ySplit="7" topLeftCell="K104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8.88888888888889" defaultRowHeight="14.4" zeroHeight="1"/>
  <cols>
    <col min="1" max="1" width="7.75" style="7" customWidth="1"/>
    <col min="2" max="2" width="14.7037037037037" style="8" customWidth="1"/>
    <col min="3" max="3" width="7.37962962962963" style="9" customWidth="1"/>
    <col min="4" max="4" width="32.3796296296296" style="10" customWidth="1"/>
    <col min="5" max="5" width="10.6296296296296" style="10" customWidth="1"/>
    <col min="6" max="6" width="21.9074074074074" style="10" customWidth="1"/>
    <col min="7" max="7" width="9.62962962962963" style="10" customWidth="1"/>
    <col min="8" max="8" width="22.212962962963" style="11" customWidth="1"/>
    <col min="9" max="9" width="12.5" style="11" customWidth="1"/>
    <col min="10" max="10" width="60.5740740740741" style="10" customWidth="1"/>
    <col min="11" max="13" width="10.9444444444444" style="7" customWidth="1"/>
    <col min="14" max="15" width="10.7962962962963" style="7" customWidth="1"/>
    <col min="16" max="16" width="14.5925925925926" style="7" customWidth="1"/>
    <col min="17" max="17" width="8.12962962962963" style="7" customWidth="1"/>
    <col min="18" max="18" width="9.11111111111111" style="7" customWidth="1"/>
    <col min="19" max="20" width="8.12962962962963" style="7" customWidth="1"/>
    <col min="21" max="21" width="8.62962962962963" style="7" customWidth="1"/>
    <col min="22" max="22" width="7.25" style="7" customWidth="1"/>
    <col min="23" max="23" width="11.1296296296296" style="7" customWidth="1"/>
    <col min="24" max="25" width="8.5" style="7" customWidth="1"/>
    <col min="26" max="26" width="9.25" style="7" customWidth="1"/>
    <col min="27" max="27" width="8.37962962962963" style="7" customWidth="1"/>
    <col min="28" max="28" width="6.5" style="7" customWidth="1"/>
    <col min="29" max="29" width="13.4907407407407" style="12" customWidth="1"/>
    <col min="30" max="31" width="12.537037037037" style="12" customWidth="1"/>
    <col min="32" max="32" width="13.6481481481481" style="12" customWidth="1"/>
    <col min="33" max="33" width="15.2314814814815" style="12" customWidth="1"/>
    <col min="34" max="34" width="55.1388888888889" style="12" customWidth="1"/>
    <col min="35" max="35" width="24.9166666666667" style="10" customWidth="1"/>
    <col min="36" max="36" width="16.3425925925926" style="12" customWidth="1"/>
    <col min="37" max="37" width="8.25" style="12" customWidth="1"/>
    <col min="38" max="38" width="8" style="12" customWidth="1"/>
    <col min="39" max="16384" width="8.88888888888889" style="13" hidden="1" customWidth="1"/>
  </cols>
  <sheetData>
    <row r="1" s="1" customFormat="1" ht="39" customHeight="1" spans="1:38 16384:16384">
      <c r="A1" s="14" t="s">
        <v>0</v>
      </c>
      <c r="B1" s="14"/>
      <c r="C1" s="15"/>
      <c r="D1" s="14"/>
      <c r="E1" s="14"/>
      <c r="F1" s="14"/>
      <c r="J1" s="14" t="s">
        <v>1</v>
      </c>
      <c r="K1" s="14"/>
      <c r="L1" s="14"/>
      <c r="M1" s="14"/>
    </row>
    <row r="2" s="2" customFormat="1" ht="63" customHeight="1" spans="1:38 16384:16384">
      <c r="A2" s="16" t="s">
        <v>2</v>
      </c>
      <c r="B2" s="16"/>
      <c r="C2" s="17"/>
      <c r="D2" s="18"/>
      <c r="E2" s="18"/>
      <c r="F2" s="18"/>
      <c r="G2" s="18"/>
      <c r="H2" s="18"/>
      <c r="I2" s="18"/>
      <c r="J2" s="18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8"/>
      <c r="AJ2" s="19"/>
      <c r="AK2" s="19"/>
      <c r="AL2" s="19"/>
    </row>
    <row r="3" s="3" customFormat="1" ht="30" customHeight="1" spans="1:38 16384:16384">
      <c r="A3" s="20" t="s">
        <v>3</v>
      </c>
      <c r="B3" s="20" t="s">
        <v>4</v>
      </c>
      <c r="C3" s="21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0" t="s">
        <v>11</v>
      </c>
      <c r="J3" s="20" t="s">
        <v>12</v>
      </c>
      <c r="K3" s="20" t="s">
        <v>13</v>
      </c>
      <c r="L3" s="20" t="s">
        <v>14</v>
      </c>
      <c r="M3" s="20" t="s">
        <v>15</v>
      </c>
      <c r="N3" s="22" t="s">
        <v>16</v>
      </c>
      <c r="O3" s="22"/>
      <c r="P3" s="20" t="s">
        <v>17</v>
      </c>
      <c r="Q3" s="23" t="s">
        <v>18</v>
      </c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2" t="s">
        <v>19</v>
      </c>
      <c r="AD3" s="22"/>
      <c r="AE3" s="22"/>
      <c r="AF3" s="22"/>
      <c r="AG3" s="22"/>
      <c r="AH3" s="20" t="s">
        <v>20</v>
      </c>
      <c r="AI3" s="20" t="s">
        <v>21</v>
      </c>
      <c r="AJ3" s="20" t="s">
        <v>22</v>
      </c>
      <c r="AK3" s="20" t="s">
        <v>23</v>
      </c>
      <c r="AL3" s="20" t="s">
        <v>24</v>
      </c>
    </row>
    <row r="4" s="3" customFormat="1" ht="35" customHeight="1" spans="1:38 16384:16384">
      <c r="A4" s="24"/>
      <c r="B4" s="24"/>
      <c r="C4" s="25"/>
      <c r="D4" s="24"/>
      <c r="E4" s="24"/>
      <c r="F4" s="24"/>
      <c r="G4" s="24"/>
      <c r="H4" s="24"/>
      <c r="I4" s="24"/>
      <c r="J4" s="24"/>
      <c r="K4" s="24"/>
      <c r="L4" s="24"/>
      <c r="M4" s="24"/>
      <c r="N4" s="20" t="s">
        <v>25</v>
      </c>
      <c r="O4" s="20" t="s">
        <v>26</v>
      </c>
      <c r="P4" s="24"/>
      <c r="Q4" s="22" t="s">
        <v>27</v>
      </c>
      <c r="R4" s="22"/>
      <c r="S4" s="22"/>
      <c r="T4" s="22"/>
      <c r="U4" s="22"/>
      <c r="V4" s="22"/>
      <c r="W4" s="20" t="s">
        <v>28</v>
      </c>
      <c r="X4" s="20" t="s">
        <v>29</v>
      </c>
      <c r="Y4" s="20" t="s">
        <v>30</v>
      </c>
      <c r="Z4" s="20" t="s">
        <v>31</v>
      </c>
      <c r="AA4" s="20" t="s">
        <v>32</v>
      </c>
      <c r="AB4" s="20" t="s">
        <v>33</v>
      </c>
      <c r="AC4" s="20" t="s">
        <v>34</v>
      </c>
      <c r="AD4" s="20" t="s">
        <v>35</v>
      </c>
      <c r="AE4" s="20" t="s">
        <v>36</v>
      </c>
      <c r="AF4" s="20" t="s">
        <v>37</v>
      </c>
      <c r="AG4" s="20" t="s">
        <v>38</v>
      </c>
      <c r="AH4" s="24"/>
      <c r="AI4" s="24"/>
      <c r="AJ4" s="24"/>
      <c r="AK4" s="24"/>
      <c r="AL4" s="24"/>
    </row>
    <row r="5" s="3" customFormat="1" ht="53" customHeight="1" spans="1:38 16384:16384">
      <c r="A5" s="24"/>
      <c r="B5" s="24"/>
      <c r="C5" s="25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0" t="s">
        <v>39</v>
      </c>
      <c r="R5" s="26" t="s">
        <v>40</v>
      </c>
      <c r="S5" s="27"/>
      <c r="T5" s="20" t="s">
        <v>41</v>
      </c>
      <c r="U5" s="20" t="s">
        <v>42</v>
      </c>
      <c r="V5" s="21" t="s">
        <v>43</v>
      </c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</row>
    <row r="6" s="3" customFormat="1" ht="33" customHeight="1" spans="1:38 16384:16384">
      <c r="A6" s="28"/>
      <c r="B6" s="28"/>
      <c r="C6" s="29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2" t="s">
        <v>44</v>
      </c>
      <c r="S6" s="22" t="s">
        <v>45</v>
      </c>
      <c r="T6" s="28"/>
      <c r="U6" s="28"/>
      <c r="V6" s="29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</row>
    <row r="7" s="3" customFormat="1" ht="33" customHeight="1" spans="1:38 16384:16384">
      <c r="A7" s="22" t="s">
        <v>39</v>
      </c>
      <c r="B7" s="22"/>
      <c r="C7" s="22"/>
      <c r="D7" s="30"/>
      <c r="E7" s="30"/>
      <c r="F7" s="30"/>
      <c r="G7" s="30"/>
      <c r="H7" s="30"/>
      <c r="I7" s="30"/>
      <c r="J7" s="30"/>
      <c r="K7" s="22"/>
      <c r="L7" s="22"/>
      <c r="M7" s="22">
        <f>M8+M51+M69+M99+M109+M117+M120</f>
        <v>19</v>
      </c>
      <c r="N7" s="22"/>
      <c r="O7" s="22"/>
      <c r="P7" s="22">
        <f t="shared" ref="P7:AB7" si="0">P8+P51+P69+P99+P109+P117+P120</f>
        <v>17422.75565</v>
      </c>
      <c r="Q7" s="22">
        <f t="shared" si="0"/>
        <v>14030.98</v>
      </c>
      <c r="R7" s="22">
        <f t="shared" si="0"/>
        <v>5738.98</v>
      </c>
      <c r="S7" s="22">
        <f t="shared" si="0"/>
        <v>6783</v>
      </c>
      <c r="T7" s="22">
        <f t="shared" si="0"/>
        <v>1509</v>
      </c>
      <c r="U7" s="22">
        <f t="shared" si="0"/>
        <v>0</v>
      </c>
      <c r="V7" s="22">
        <f t="shared" si="0"/>
        <v>0</v>
      </c>
      <c r="W7" s="22">
        <f t="shared" si="0"/>
        <v>0</v>
      </c>
      <c r="X7" s="22">
        <f t="shared" si="0"/>
        <v>0</v>
      </c>
      <c r="Y7" s="22">
        <f t="shared" si="0"/>
        <v>0</v>
      </c>
      <c r="Z7" s="22">
        <f t="shared" si="0"/>
        <v>1000</v>
      </c>
      <c r="AA7" s="22">
        <f t="shared" si="0"/>
        <v>0</v>
      </c>
      <c r="AB7" s="22">
        <f t="shared" si="0"/>
        <v>0</v>
      </c>
      <c r="AC7" s="22"/>
      <c r="AD7" s="22"/>
      <c r="AE7" s="22"/>
      <c r="AF7" s="22"/>
      <c r="AG7" s="22"/>
      <c r="AH7" s="22"/>
      <c r="AI7" s="30"/>
      <c r="AJ7" s="22"/>
      <c r="AK7" s="22"/>
      <c r="AL7" s="22"/>
    </row>
    <row r="8" s="4" customFormat="1" ht="30" customHeight="1" spans="1:38 16384:16384">
      <c r="A8" s="31" t="s">
        <v>46</v>
      </c>
      <c r="B8" s="32" t="s">
        <v>47</v>
      </c>
      <c r="C8" s="32"/>
      <c r="D8" s="32"/>
      <c r="E8" s="32"/>
      <c r="F8" s="32"/>
      <c r="G8" s="32"/>
      <c r="H8" s="32"/>
      <c r="I8" s="32"/>
      <c r="J8" s="32"/>
      <c r="K8" s="33"/>
      <c r="L8" s="33"/>
      <c r="M8" s="33">
        <f>M9+M17+M25+M30+M39+M44</f>
        <v>8</v>
      </c>
      <c r="N8" s="33"/>
      <c r="O8" s="33"/>
      <c r="P8" s="33">
        <f t="shared" ref="P8:AB8" si="1">P9+P17+P25+P30+P39+P44</f>
        <v>5725.15565</v>
      </c>
      <c r="Q8" s="33">
        <f t="shared" si="1"/>
        <v>4066.13565</v>
      </c>
      <c r="R8" s="33">
        <f t="shared" si="1"/>
        <v>1341.24375</v>
      </c>
      <c r="S8" s="33">
        <f t="shared" si="1"/>
        <v>2115.8919</v>
      </c>
      <c r="T8" s="33">
        <f t="shared" si="1"/>
        <v>609</v>
      </c>
      <c r="U8" s="33">
        <f t="shared" si="1"/>
        <v>0</v>
      </c>
      <c r="V8" s="33">
        <f t="shared" si="1"/>
        <v>0</v>
      </c>
      <c r="W8" s="33">
        <f t="shared" si="1"/>
        <v>0</v>
      </c>
      <c r="X8" s="33">
        <f t="shared" si="1"/>
        <v>0</v>
      </c>
      <c r="Y8" s="33">
        <f t="shared" si="1"/>
        <v>0</v>
      </c>
      <c r="Z8" s="33">
        <f t="shared" si="1"/>
        <v>0</v>
      </c>
      <c r="AA8" s="33">
        <f t="shared" si="1"/>
        <v>0</v>
      </c>
      <c r="AB8" s="33">
        <f t="shared" si="1"/>
        <v>0</v>
      </c>
      <c r="AC8" s="33"/>
      <c r="AD8" s="33"/>
      <c r="AE8" s="33"/>
      <c r="AF8" s="33"/>
      <c r="AG8" s="33"/>
      <c r="AH8" s="33"/>
      <c r="AI8" s="34"/>
      <c r="AJ8" s="33"/>
      <c r="AK8" s="33"/>
      <c r="AL8" s="33"/>
    </row>
    <row r="9" s="4" customFormat="1" ht="30" customHeight="1" spans="1:38 16384:16384">
      <c r="A9" s="35" t="s">
        <v>48</v>
      </c>
      <c r="B9" s="36" t="s">
        <v>49</v>
      </c>
      <c r="C9" s="37"/>
      <c r="D9" s="37"/>
      <c r="E9" s="37"/>
      <c r="F9" s="37"/>
      <c r="G9" s="37"/>
      <c r="H9" s="37"/>
      <c r="I9" s="37"/>
      <c r="J9" s="38"/>
      <c r="K9" s="39">
        <f>K10+K11+K12+K13+K14+K15</f>
        <v>8543</v>
      </c>
      <c r="L9" s="39"/>
      <c r="M9" s="39">
        <f t="shared" ref="M9:AB9" si="2">M10+M11+M12+M13+M14+M15</f>
        <v>1</v>
      </c>
      <c r="N9" s="39">
        <f t="shared" si="2"/>
        <v>2560</v>
      </c>
      <c r="O9" s="39">
        <f t="shared" si="2"/>
        <v>8543</v>
      </c>
      <c r="P9" s="39">
        <f t="shared" si="2"/>
        <v>585.15565</v>
      </c>
      <c r="Q9" s="39">
        <f t="shared" si="2"/>
        <v>585.15565</v>
      </c>
      <c r="R9" s="39">
        <f t="shared" si="2"/>
        <v>441.24375</v>
      </c>
      <c r="S9" s="39">
        <f t="shared" si="2"/>
        <v>143.9119</v>
      </c>
      <c r="T9" s="39">
        <f t="shared" si="2"/>
        <v>0</v>
      </c>
      <c r="U9" s="39">
        <f t="shared" si="2"/>
        <v>0</v>
      </c>
      <c r="V9" s="39">
        <f t="shared" si="2"/>
        <v>0</v>
      </c>
      <c r="W9" s="39">
        <f t="shared" si="2"/>
        <v>0</v>
      </c>
      <c r="X9" s="39">
        <f t="shared" si="2"/>
        <v>0</v>
      </c>
      <c r="Y9" s="39">
        <f t="shared" si="2"/>
        <v>0</v>
      </c>
      <c r="Z9" s="39">
        <f t="shared" si="2"/>
        <v>0</v>
      </c>
      <c r="AA9" s="39">
        <f t="shared" si="2"/>
        <v>0</v>
      </c>
      <c r="AB9" s="39">
        <f t="shared" si="2"/>
        <v>0</v>
      </c>
      <c r="AC9" s="39"/>
      <c r="AD9" s="39"/>
      <c r="AE9" s="39"/>
      <c r="AF9" s="39"/>
      <c r="AG9" s="39"/>
      <c r="AH9" s="39"/>
      <c r="AI9" s="40"/>
      <c r="AJ9" s="39"/>
      <c r="AK9" s="39"/>
      <c r="AL9" s="39"/>
    </row>
    <row r="10" s="4" customFormat="1" ht="30" customHeight="1" spans="1:38 16384:16384">
      <c r="A10" s="35" t="s">
        <v>50</v>
      </c>
      <c r="B10" s="36" t="s">
        <v>51</v>
      </c>
      <c r="C10" s="37"/>
      <c r="D10" s="37"/>
      <c r="E10" s="37"/>
      <c r="F10" s="37"/>
      <c r="G10" s="37"/>
      <c r="H10" s="37"/>
      <c r="I10" s="37"/>
      <c r="J10" s="38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40"/>
      <c r="AJ10" s="39"/>
      <c r="AK10" s="39"/>
      <c r="AL10" s="39"/>
    </row>
    <row r="11" s="4" customFormat="1" ht="30" customHeight="1" spans="1:38 16384:16384">
      <c r="A11" s="35" t="s">
        <v>50</v>
      </c>
      <c r="B11" s="36" t="s">
        <v>52</v>
      </c>
      <c r="C11" s="37"/>
      <c r="D11" s="37"/>
      <c r="E11" s="37"/>
      <c r="F11" s="37"/>
      <c r="G11" s="37"/>
      <c r="H11" s="37"/>
      <c r="I11" s="37"/>
      <c r="J11" s="38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40"/>
      <c r="AJ11" s="39"/>
      <c r="AK11" s="39"/>
      <c r="AL11" s="39"/>
    </row>
    <row r="12" s="4" customFormat="1" ht="30" customHeight="1" spans="1:38 16384:16384">
      <c r="A12" s="35" t="s">
        <v>50</v>
      </c>
      <c r="B12" s="36" t="s">
        <v>53</v>
      </c>
      <c r="C12" s="37"/>
      <c r="D12" s="37"/>
      <c r="E12" s="37"/>
      <c r="F12" s="37"/>
      <c r="G12" s="37"/>
      <c r="H12" s="37"/>
      <c r="I12" s="37"/>
      <c r="J12" s="38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40"/>
      <c r="AJ12" s="39"/>
      <c r="AK12" s="39"/>
      <c r="AL12" s="39"/>
    </row>
    <row r="13" s="4" customFormat="1" ht="30" customHeight="1" spans="1:38 16384:16384">
      <c r="A13" s="35" t="s">
        <v>50</v>
      </c>
      <c r="B13" s="36" t="s">
        <v>54</v>
      </c>
      <c r="C13" s="37"/>
      <c r="D13" s="37"/>
      <c r="E13" s="37"/>
      <c r="F13" s="37"/>
      <c r="G13" s="37"/>
      <c r="H13" s="37"/>
      <c r="I13" s="37"/>
      <c r="J13" s="38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40"/>
      <c r="AJ13" s="39"/>
      <c r="AK13" s="39"/>
      <c r="AL13" s="39"/>
    </row>
    <row r="14" s="4" customFormat="1" ht="30" customHeight="1" spans="1:38 16384:16384">
      <c r="A14" s="35" t="s">
        <v>50</v>
      </c>
      <c r="B14" s="36" t="s">
        <v>55</v>
      </c>
      <c r="C14" s="37"/>
      <c r="D14" s="37"/>
      <c r="E14" s="37"/>
      <c r="F14" s="37"/>
      <c r="G14" s="37"/>
      <c r="H14" s="37"/>
      <c r="I14" s="37"/>
      <c r="J14" s="38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40"/>
      <c r="AJ14" s="39"/>
      <c r="AK14" s="39"/>
      <c r="AL14" s="39"/>
    </row>
    <row r="15" s="4" customFormat="1" ht="30" customHeight="1" spans="1:38 16384:16384">
      <c r="A15" s="35" t="s">
        <v>50</v>
      </c>
      <c r="B15" s="36" t="s">
        <v>56</v>
      </c>
      <c r="C15" s="37"/>
      <c r="D15" s="37"/>
      <c r="E15" s="37"/>
      <c r="F15" s="37"/>
      <c r="G15" s="37"/>
      <c r="H15" s="37"/>
      <c r="I15" s="37"/>
      <c r="J15" s="38"/>
      <c r="K15" s="39">
        <f>SUM(K16:K16)</f>
        <v>8543</v>
      </c>
      <c r="L15" s="39"/>
      <c r="M15" s="39">
        <f t="shared" ref="M15:AB15" si="3">SUM(M16:M16)</f>
        <v>1</v>
      </c>
      <c r="N15" s="39">
        <f t="shared" si="3"/>
        <v>2560</v>
      </c>
      <c r="O15" s="39">
        <f t="shared" si="3"/>
        <v>8543</v>
      </c>
      <c r="P15" s="39">
        <f t="shared" si="3"/>
        <v>585.15565</v>
      </c>
      <c r="Q15" s="39">
        <f t="shared" si="3"/>
        <v>585.15565</v>
      </c>
      <c r="R15" s="39">
        <f t="shared" si="3"/>
        <v>441.24375</v>
      </c>
      <c r="S15" s="39">
        <f t="shared" si="3"/>
        <v>143.9119</v>
      </c>
      <c r="T15" s="39">
        <f t="shared" si="3"/>
        <v>0</v>
      </c>
      <c r="U15" s="39">
        <f t="shared" si="3"/>
        <v>0</v>
      </c>
      <c r="V15" s="39">
        <f t="shared" si="3"/>
        <v>0</v>
      </c>
      <c r="W15" s="39">
        <f t="shared" si="3"/>
        <v>0</v>
      </c>
      <c r="X15" s="39">
        <f t="shared" si="3"/>
        <v>0</v>
      </c>
      <c r="Y15" s="39">
        <f t="shared" si="3"/>
        <v>0</v>
      </c>
      <c r="Z15" s="39">
        <f t="shared" si="3"/>
        <v>0</v>
      </c>
      <c r="AA15" s="39">
        <f t="shared" si="3"/>
        <v>0</v>
      </c>
      <c r="AB15" s="39">
        <f t="shared" si="3"/>
        <v>0</v>
      </c>
      <c r="AC15" s="39"/>
      <c r="AD15" s="39"/>
      <c r="AE15" s="39"/>
      <c r="AF15" s="39"/>
      <c r="AG15" s="39"/>
      <c r="AH15" s="39"/>
      <c r="AI15" s="40"/>
      <c r="AJ15" s="39"/>
      <c r="AK15" s="39"/>
      <c r="AL15" s="39"/>
    </row>
    <row r="16" s="4" customFormat="1" ht="180" customHeight="1" spans="1:38 16384:16384">
      <c r="A16" s="41">
        <f>SUBTOTAL(103,$D$11:D16)</f>
        <v>1</v>
      </c>
      <c r="B16" s="42" t="s">
        <v>57</v>
      </c>
      <c r="C16" s="42">
        <v>2026</v>
      </c>
      <c r="D16" s="43" t="s">
        <v>58</v>
      </c>
      <c r="E16" s="43" t="s">
        <v>49</v>
      </c>
      <c r="F16" s="43" t="s">
        <v>56</v>
      </c>
      <c r="G16" s="44" t="s">
        <v>59</v>
      </c>
      <c r="H16" s="43" t="s">
        <v>60</v>
      </c>
      <c r="I16" s="44" t="s">
        <v>61</v>
      </c>
      <c r="J16" s="43" t="s">
        <v>62</v>
      </c>
      <c r="K16" s="42">
        <v>8543</v>
      </c>
      <c r="L16" s="42" t="s">
        <v>26</v>
      </c>
      <c r="M16" s="42">
        <v>1</v>
      </c>
      <c r="N16" s="42">
        <v>2560</v>
      </c>
      <c r="O16" s="45">
        <v>8543</v>
      </c>
      <c r="P16" s="42">
        <v>585.15565</v>
      </c>
      <c r="Q16" s="42">
        <f>R16+S16+T16+U16+V16+W16+X16+Y16</f>
        <v>585.15565</v>
      </c>
      <c r="R16" s="42">
        <v>441.24375</v>
      </c>
      <c r="S16" s="42">
        <v>143.9119</v>
      </c>
      <c r="T16" s="42"/>
      <c r="U16" s="42"/>
      <c r="V16" s="42"/>
      <c r="W16" s="42"/>
      <c r="X16" s="42"/>
      <c r="Y16" s="42"/>
      <c r="Z16" s="42"/>
      <c r="AA16" s="42"/>
      <c r="AB16" s="42"/>
      <c r="AC16" s="42" t="s">
        <v>63</v>
      </c>
      <c r="AD16" s="42" t="s">
        <v>64</v>
      </c>
      <c r="AE16" s="42" t="s">
        <v>63</v>
      </c>
      <c r="AF16" s="42" t="s">
        <v>64</v>
      </c>
      <c r="AG16" s="42" t="s">
        <v>65</v>
      </c>
      <c r="AH16" s="46" t="s">
        <v>66</v>
      </c>
      <c r="AI16" s="43" t="s">
        <v>67</v>
      </c>
      <c r="AJ16" s="42" t="s">
        <v>68</v>
      </c>
      <c r="AK16" s="42" t="s">
        <v>69</v>
      </c>
      <c r="AL16" s="42"/>
      <c r="XFD16" s="47" t="s">
        <v>70</v>
      </c>
    </row>
    <row r="17" s="4" customFormat="1" ht="30" customHeight="1" spans="1:38 16384:16384">
      <c r="A17" s="48" t="s">
        <v>48</v>
      </c>
      <c r="B17" s="49" t="s">
        <v>71</v>
      </c>
      <c r="C17" s="49"/>
      <c r="D17" s="49"/>
      <c r="E17" s="49"/>
      <c r="F17" s="49"/>
      <c r="G17" s="49"/>
      <c r="H17" s="49"/>
      <c r="I17" s="49"/>
      <c r="J17" s="49"/>
      <c r="K17" s="39">
        <f>K18+K19+K21+K22+K23+K24</f>
        <v>2600</v>
      </c>
      <c r="L17" s="39"/>
      <c r="M17" s="39">
        <f t="shared" ref="M17:AB17" si="4">M18+M19+M21+M22+M23+M24</f>
        <v>1</v>
      </c>
      <c r="N17" s="39">
        <f t="shared" si="4"/>
        <v>1601</v>
      </c>
      <c r="O17" s="39">
        <f t="shared" si="4"/>
        <v>5382</v>
      </c>
      <c r="P17" s="39">
        <f t="shared" si="4"/>
        <v>2600</v>
      </c>
      <c r="Q17" s="39">
        <f t="shared" si="4"/>
        <v>1300</v>
      </c>
      <c r="R17" s="39">
        <f t="shared" si="4"/>
        <v>600</v>
      </c>
      <c r="S17" s="39">
        <f t="shared" si="4"/>
        <v>700</v>
      </c>
      <c r="T17" s="39">
        <f t="shared" si="4"/>
        <v>0</v>
      </c>
      <c r="U17" s="39">
        <f t="shared" si="4"/>
        <v>0</v>
      </c>
      <c r="V17" s="39">
        <f t="shared" si="4"/>
        <v>0</v>
      </c>
      <c r="W17" s="39">
        <f t="shared" si="4"/>
        <v>0</v>
      </c>
      <c r="X17" s="39">
        <f t="shared" si="4"/>
        <v>0</v>
      </c>
      <c r="Y17" s="39">
        <f t="shared" si="4"/>
        <v>0</v>
      </c>
      <c r="Z17" s="39">
        <f t="shared" si="4"/>
        <v>0</v>
      </c>
      <c r="AA17" s="39">
        <f t="shared" si="4"/>
        <v>0</v>
      </c>
      <c r="AB17" s="39">
        <f t="shared" si="4"/>
        <v>0</v>
      </c>
      <c r="AC17" s="39"/>
      <c r="AD17" s="39"/>
      <c r="AE17" s="39"/>
      <c r="AF17" s="39"/>
      <c r="AG17" s="39"/>
      <c r="AH17" s="39"/>
      <c r="AI17" s="40"/>
      <c r="AJ17" s="39"/>
      <c r="AK17" s="39"/>
      <c r="AL17" s="39"/>
    </row>
    <row r="18" s="5" customFormat="1" ht="30" customHeight="1" spans="1:38 16384:16384">
      <c r="A18" s="48" t="s">
        <v>50</v>
      </c>
      <c r="B18" s="49" t="s">
        <v>72</v>
      </c>
      <c r="C18" s="49"/>
      <c r="D18" s="49"/>
      <c r="E18" s="49"/>
      <c r="F18" s="49"/>
      <c r="G18" s="49"/>
      <c r="H18" s="49"/>
      <c r="I18" s="49"/>
      <c r="J18" s="49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1"/>
      <c r="AD18" s="51"/>
      <c r="AE18" s="42"/>
      <c r="AF18" s="51"/>
      <c r="AG18" s="51"/>
      <c r="AH18" s="51"/>
      <c r="AI18" s="52"/>
      <c r="AJ18" s="51"/>
      <c r="AK18" s="51"/>
      <c r="AL18" s="51"/>
    </row>
    <row r="19" s="5" customFormat="1" ht="30" customHeight="1" spans="1:38 16384:16384">
      <c r="A19" s="48" t="s">
        <v>50</v>
      </c>
      <c r="B19" s="36" t="s">
        <v>73</v>
      </c>
      <c r="C19" s="37"/>
      <c r="D19" s="37"/>
      <c r="E19" s="37"/>
      <c r="F19" s="37"/>
      <c r="G19" s="37"/>
      <c r="H19" s="37"/>
      <c r="I19" s="37"/>
      <c r="J19" s="38"/>
      <c r="K19" s="50">
        <f>SUM(K20:K20)</f>
        <v>2600</v>
      </c>
      <c r="L19" s="50"/>
      <c r="M19" s="50">
        <f t="shared" ref="M19:AB19" si="5">SUM(M20:M20)</f>
        <v>1</v>
      </c>
      <c r="N19" s="50">
        <f t="shared" si="5"/>
        <v>1601</v>
      </c>
      <c r="O19" s="50">
        <f t="shared" si="5"/>
        <v>5382</v>
      </c>
      <c r="P19" s="50">
        <f t="shared" si="5"/>
        <v>2600</v>
      </c>
      <c r="Q19" s="50">
        <f t="shared" si="5"/>
        <v>1300</v>
      </c>
      <c r="R19" s="50">
        <f t="shared" si="5"/>
        <v>600</v>
      </c>
      <c r="S19" s="50">
        <f t="shared" si="5"/>
        <v>700</v>
      </c>
      <c r="T19" s="50">
        <f t="shared" si="5"/>
        <v>0</v>
      </c>
      <c r="U19" s="50">
        <f t="shared" si="5"/>
        <v>0</v>
      </c>
      <c r="V19" s="50">
        <f t="shared" si="5"/>
        <v>0</v>
      </c>
      <c r="W19" s="50">
        <f t="shared" si="5"/>
        <v>0</v>
      </c>
      <c r="X19" s="50">
        <f t="shared" si="5"/>
        <v>0</v>
      </c>
      <c r="Y19" s="50">
        <f t="shared" si="5"/>
        <v>0</v>
      </c>
      <c r="Z19" s="50">
        <f t="shared" si="5"/>
        <v>0</v>
      </c>
      <c r="AA19" s="50">
        <f t="shared" si="5"/>
        <v>0</v>
      </c>
      <c r="AB19" s="50">
        <f t="shared" si="5"/>
        <v>0</v>
      </c>
      <c r="AC19" s="51"/>
      <c r="AD19" s="51"/>
      <c r="AE19" s="51"/>
      <c r="AF19" s="51"/>
      <c r="AG19" s="51"/>
      <c r="AH19" s="51"/>
      <c r="AI19" s="52"/>
      <c r="AJ19" s="51"/>
      <c r="AK19" s="51"/>
      <c r="AL19" s="51"/>
    </row>
    <row r="20" s="5" customFormat="1" ht="142" customHeight="1" spans="1:38 16384:16384">
      <c r="A20" s="41">
        <f>SUBTOTAL(103,$D$11:D20)</f>
        <v>2</v>
      </c>
      <c r="B20" s="42" t="s">
        <v>74</v>
      </c>
      <c r="C20" s="53"/>
      <c r="D20" s="43" t="s">
        <v>75</v>
      </c>
      <c r="E20" s="42" t="s">
        <v>71</v>
      </c>
      <c r="F20" s="42" t="s">
        <v>76</v>
      </c>
      <c r="G20" s="54" t="s">
        <v>59</v>
      </c>
      <c r="H20" s="45" t="s">
        <v>77</v>
      </c>
      <c r="I20" s="54" t="s">
        <v>78</v>
      </c>
      <c r="J20" s="45" t="s">
        <v>79</v>
      </c>
      <c r="K20" s="55">
        <v>2600</v>
      </c>
      <c r="L20" s="55" t="s">
        <v>80</v>
      </c>
      <c r="M20" s="55">
        <v>1</v>
      </c>
      <c r="N20" s="55">
        <v>1601</v>
      </c>
      <c r="O20" s="55">
        <v>5382</v>
      </c>
      <c r="P20" s="41">
        <v>2600</v>
      </c>
      <c r="Q20" s="55">
        <f>R20+S20+T20+U20+V20+W20+X20+Y20</f>
        <v>1300</v>
      </c>
      <c r="R20" s="55">
        <v>600</v>
      </c>
      <c r="S20" s="55">
        <v>700</v>
      </c>
      <c r="T20" s="55"/>
      <c r="U20" s="55"/>
      <c r="V20" s="55"/>
      <c r="W20" s="55"/>
      <c r="X20" s="55"/>
      <c r="Y20" s="55"/>
      <c r="Z20" s="55"/>
      <c r="AA20" s="55"/>
      <c r="AB20" s="55"/>
      <c r="AC20" s="55" t="s">
        <v>63</v>
      </c>
      <c r="AD20" s="42" t="s">
        <v>64</v>
      </c>
      <c r="AE20" s="55" t="s">
        <v>63</v>
      </c>
      <c r="AF20" s="42" t="s">
        <v>64</v>
      </c>
      <c r="AG20" s="42" t="s">
        <v>65</v>
      </c>
      <c r="AH20" s="56" t="s">
        <v>81</v>
      </c>
      <c r="AI20" s="54" t="s">
        <v>82</v>
      </c>
      <c r="AJ20" s="57" t="s">
        <v>83</v>
      </c>
      <c r="AK20" s="57" t="s">
        <v>69</v>
      </c>
      <c r="AL20" s="58"/>
      <c r="XFD20" s="59" t="s">
        <v>70</v>
      </c>
    </row>
    <row r="21" s="5" customFormat="1" ht="30" customHeight="1" spans="1:38 16384:16384">
      <c r="A21" s="48" t="s">
        <v>50</v>
      </c>
      <c r="B21" s="36" t="s">
        <v>84</v>
      </c>
      <c r="C21" s="37"/>
      <c r="D21" s="37"/>
      <c r="E21" s="37"/>
      <c r="F21" s="37"/>
      <c r="G21" s="37"/>
      <c r="H21" s="37"/>
      <c r="I21" s="37"/>
      <c r="J21" s="38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1"/>
      <c r="AD21" s="51"/>
      <c r="AE21" s="51"/>
      <c r="AF21" s="51"/>
      <c r="AG21" s="51"/>
      <c r="AH21" s="51"/>
      <c r="AI21" s="52"/>
      <c r="AJ21" s="51"/>
      <c r="AK21" s="51"/>
      <c r="AL21" s="51"/>
    </row>
    <row r="22" s="5" customFormat="1" ht="30" customHeight="1" spans="1:38 16384:16384">
      <c r="A22" s="48" t="s">
        <v>50</v>
      </c>
      <c r="B22" s="36" t="s">
        <v>85</v>
      </c>
      <c r="C22" s="37"/>
      <c r="D22" s="37"/>
      <c r="E22" s="37"/>
      <c r="F22" s="37"/>
      <c r="G22" s="37"/>
      <c r="H22" s="37"/>
      <c r="I22" s="37"/>
      <c r="J22" s="38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1"/>
      <c r="AD22" s="51"/>
      <c r="AE22" s="51"/>
      <c r="AF22" s="51"/>
      <c r="AG22" s="51"/>
      <c r="AH22" s="51"/>
      <c r="AI22" s="52"/>
      <c r="AJ22" s="51"/>
      <c r="AK22" s="51"/>
      <c r="AL22" s="51"/>
    </row>
    <row r="23" s="6" customFormat="1" ht="30" customHeight="1" spans="1:38 16384:16384">
      <c r="A23" s="48" t="s">
        <v>50</v>
      </c>
      <c r="B23" s="36" t="s">
        <v>86</v>
      </c>
      <c r="C23" s="37"/>
      <c r="D23" s="37"/>
      <c r="E23" s="37"/>
      <c r="F23" s="37"/>
      <c r="G23" s="37"/>
      <c r="H23" s="37"/>
      <c r="I23" s="37"/>
      <c r="J23" s="38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1"/>
      <c r="AD23" s="61"/>
      <c r="AE23" s="61"/>
      <c r="AF23" s="61"/>
      <c r="AG23" s="61"/>
      <c r="AH23" s="61"/>
      <c r="AI23" s="62"/>
      <c r="AJ23" s="61"/>
      <c r="AK23" s="61"/>
      <c r="AL23" s="61"/>
    </row>
    <row r="24" s="6" customFormat="1" ht="30" customHeight="1" spans="1:38 16384:16384">
      <c r="A24" s="48" t="s">
        <v>50</v>
      </c>
      <c r="B24" s="36" t="s">
        <v>87</v>
      </c>
      <c r="C24" s="37"/>
      <c r="D24" s="37"/>
      <c r="E24" s="37"/>
      <c r="F24" s="37"/>
      <c r="G24" s="37"/>
      <c r="H24" s="37"/>
      <c r="I24" s="37"/>
      <c r="J24" s="38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1"/>
      <c r="AD24" s="61"/>
      <c r="AE24" s="61"/>
      <c r="AF24" s="61"/>
      <c r="AG24" s="61"/>
      <c r="AH24" s="61"/>
      <c r="AI24" s="62"/>
      <c r="AJ24" s="61"/>
      <c r="AK24" s="61"/>
      <c r="AL24" s="61"/>
    </row>
    <row r="25" s="6" customFormat="1" ht="30" customHeight="1" spans="1:38 16384:16384">
      <c r="A25" s="48" t="s">
        <v>48</v>
      </c>
      <c r="B25" s="36" t="s">
        <v>88</v>
      </c>
      <c r="C25" s="37"/>
      <c r="D25" s="37"/>
      <c r="E25" s="37"/>
      <c r="F25" s="37"/>
      <c r="G25" s="37"/>
      <c r="H25" s="37"/>
      <c r="I25" s="37"/>
      <c r="J25" s="38"/>
      <c r="K25" s="60">
        <f>K26+K27+K28+K29</f>
        <v>0</v>
      </c>
      <c r="L25" s="60"/>
      <c r="M25" s="60">
        <f t="shared" ref="M25:AB25" si="6">M26+M27+M28+M29</f>
        <v>0</v>
      </c>
      <c r="N25" s="60">
        <f t="shared" si="6"/>
        <v>0</v>
      </c>
      <c r="O25" s="60">
        <f t="shared" si="6"/>
        <v>0</v>
      </c>
      <c r="P25" s="60">
        <f t="shared" si="6"/>
        <v>0</v>
      </c>
      <c r="Q25" s="60">
        <f t="shared" si="6"/>
        <v>0</v>
      </c>
      <c r="R25" s="60">
        <f t="shared" si="6"/>
        <v>0</v>
      </c>
      <c r="S25" s="60">
        <f t="shared" si="6"/>
        <v>0</v>
      </c>
      <c r="T25" s="60">
        <f t="shared" si="6"/>
        <v>0</v>
      </c>
      <c r="U25" s="60">
        <f t="shared" si="6"/>
        <v>0</v>
      </c>
      <c r="V25" s="60">
        <f t="shared" si="6"/>
        <v>0</v>
      </c>
      <c r="W25" s="60">
        <f t="shared" si="6"/>
        <v>0</v>
      </c>
      <c r="X25" s="60">
        <f t="shared" si="6"/>
        <v>0</v>
      </c>
      <c r="Y25" s="60">
        <f t="shared" si="6"/>
        <v>0</v>
      </c>
      <c r="Z25" s="60">
        <f t="shared" si="6"/>
        <v>0</v>
      </c>
      <c r="AA25" s="60">
        <f t="shared" si="6"/>
        <v>0</v>
      </c>
      <c r="AB25" s="60">
        <f t="shared" si="6"/>
        <v>0</v>
      </c>
      <c r="AC25" s="61"/>
      <c r="AD25" s="61"/>
      <c r="AE25" s="61"/>
      <c r="AF25" s="61"/>
      <c r="AG25" s="61"/>
      <c r="AH25" s="61"/>
      <c r="AI25" s="62"/>
      <c r="AJ25" s="61"/>
      <c r="AK25" s="61"/>
      <c r="AL25" s="61"/>
    </row>
    <row r="26" s="6" customFormat="1" ht="30" customHeight="1" spans="1:38 16384:16384">
      <c r="A26" s="48" t="s">
        <v>50</v>
      </c>
      <c r="B26" s="49" t="s">
        <v>89</v>
      </c>
      <c r="C26" s="49"/>
      <c r="D26" s="49"/>
      <c r="E26" s="49"/>
      <c r="F26" s="49"/>
      <c r="G26" s="49"/>
      <c r="H26" s="49"/>
      <c r="I26" s="49"/>
      <c r="J26" s="49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1"/>
      <c r="AD26" s="61"/>
      <c r="AE26" s="61"/>
      <c r="AF26" s="61"/>
      <c r="AG26" s="61"/>
      <c r="AH26" s="61"/>
      <c r="AI26" s="62"/>
      <c r="AJ26" s="61"/>
      <c r="AK26" s="61"/>
      <c r="AL26" s="61"/>
    </row>
    <row r="27" s="6" customFormat="1" ht="30" customHeight="1" spans="1:38 16384:16384">
      <c r="A27" s="48" t="s">
        <v>50</v>
      </c>
      <c r="B27" s="49" t="s">
        <v>90</v>
      </c>
      <c r="C27" s="49"/>
      <c r="D27" s="49"/>
      <c r="E27" s="49"/>
      <c r="F27" s="49"/>
      <c r="G27" s="49"/>
      <c r="H27" s="49"/>
      <c r="I27" s="49"/>
      <c r="J27" s="49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1"/>
      <c r="AD27" s="61"/>
      <c r="AE27" s="61"/>
      <c r="AF27" s="61"/>
      <c r="AG27" s="61"/>
      <c r="AH27" s="61"/>
      <c r="AI27" s="62"/>
      <c r="AJ27" s="61"/>
      <c r="AK27" s="61"/>
      <c r="AL27" s="61"/>
    </row>
    <row r="28" s="6" customFormat="1" ht="30" customHeight="1" spans="1:38 16384:16384">
      <c r="A28" s="48" t="s">
        <v>50</v>
      </c>
      <c r="B28" s="49" t="s">
        <v>91</v>
      </c>
      <c r="C28" s="49"/>
      <c r="D28" s="49"/>
      <c r="E28" s="49"/>
      <c r="F28" s="49"/>
      <c r="G28" s="49"/>
      <c r="H28" s="49"/>
      <c r="I28" s="49"/>
      <c r="J28" s="49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1"/>
      <c r="AE28" s="60"/>
      <c r="AF28" s="61"/>
      <c r="AG28" s="61"/>
      <c r="AH28" s="60"/>
      <c r="AI28" s="62"/>
      <c r="AJ28" s="60"/>
      <c r="AK28" s="60"/>
      <c r="AL28" s="60"/>
    </row>
    <row r="29" s="5" customFormat="1" ht="30" customHeight="1" spans="1:38 16384:16384">
      <c r="A29" s="48" t="s">
        <v>50</v>
      </c>
      <c r="B29" s="49" t="s">
        <v>92</v>
      </c>
      <c r="C29" s="49"/>
      <c r="D29" s="49"/>
      <c r="E29" s="49"/>
      <c r="F29" s="49"/>
      <c r="G29" s="49"/>
      <c r="H29" s="49"/>
      <c r="I29" s="49"/>
      <c r="J29" s="49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1"/>
      <c r="AD29" s="51"/>
      <c r="AE29" s="51"/>
      <c r="AF29" s="51"/>
      <c r="AG29" s="51"/>
      <c r="AH29" s="51"/>
      <c r="AI29" s="52"/>
      <c r="AJ29" s="51"/>
      <c r="AK29" s="51"/>
      <c r="AL29" s="51"/>
    </row>
    <row r="30" s="5" customFormat="1" ht="30" customHeight="1" spans="1:38 16384:16384">
      <c r="A30" s="48" t="s">
        <v>48</v>
      </c>
      <c r="B30" s="49" t="s">
        <v>93</v>
      </c>
      <c r="C30" s="49"/>
      <c r="D30" s="49"/>
      <c r="E30" s="49"/>
      <c r="F30" s="49"/>
      <c r="G30" s="49"/>
      <c r="H30" s="49"/>
      <c r="I30" s="49"/>
      <c r="J30" s="49"/>
      <c r="K30" s="50">
        <f>K31+K37+K38</f>
        <v>32.98</v>
      </c>
      <c r="L30" s="50"/>
      <c r="M30" s="50">
        <f t="shared" ref="M30:AB30" si="7">M31+M37+M38</f>
        <v>5</v>
      </c>
      <c r="N30" s="50">
        <f t="shared" si="7"/>
        <v>1058</v>
      </c>
      <c r="O30" s="50">
        <f t="shared" si="7"/>
        <v>2623</v>
      </c>
      <c r="P30" s="50">
        <f t="shared" si="7"/>
        <v>1780</v>
      </c>
      <c r="Q30" s="50">
        <f t="shared" si="7"/>
        <v>1684</v>
      </c>
      <c r="R30" s="50">
        <f t="shared" si="7"/>
        <v>300</v>
      </c>
      <c r="S30" s="50">
        <f t="shared" si="7"/>
        <v>775</v>
      </c>
      <c r="T30" s="50">
        <f t="shared" si="7"/>
        <v>609</v>
      </c>
      <c r="U30" s="50">
        <f t="shared" si="7"/>
        <v>0</v>
      </c>
      <c r="V30" s="50">
        <f t="shared" si="7"/>
        <v>0</v>
      </c>
      <c r="W30" s="50">
        <f t="shared" si="7"/>
        <v>0</v>
      </c>
      <c r="X30" s="50">
        <f t="shared" si="7"/>
        <v>0</v>
      </c>
      <c r="Y30" s="50">
        <f t="shared" si="7"/>
        <v>0</v>
      </c>
      <c r="Z30" s="50">
        <f t="shared" si="7"/>
        <v>0</v>
      </c>
      <c r="AA30" s="50">
        <f t="shared" si="7"/>
        <v>0</v>
      </c>
      <c r="AB30" s="50">
        <f t="shared" si="7"/>
        <v>0</v>
      </c>
      <c r="AC30" s="51"/>
      <c r="AD30" s="51"/>
      <c r="AE30" s="51"/>
      <c r="AF30" s="51"/>
      <c r="AG30" s="51"/>
      <c r="AH30" s="51"/>
      <c r="AI30" s="52"/>
      <c r="AJ30" s="51"/>
      <c r="AK30" s="51"/>
      <c r="AL30" s="51"/>
    </row>
    <row r="31" s="5" customFormat="1" ht="30" customHeight="1" spans="1:38 16384:16384">
      <c r="A31" s="48" t="s">
        <v>50</v>
      </c>
      <c r="B31" s="49" t="s">
        <v>94</v>
      </c>
      <c r="C31" s="49"/>
      <c r="D31" s="49"/>
      <c r="E31" s="49"/>
      <c r="F31" s="49"/>
      <c r="G31" s="49"/>
      <c r="H31" s="49"/>
      <c r="I31" s="49"/>
      <c r="J31" s="49"/>
      <c r="K31" s="50">
        <f>SUM(K32:K36)</f>
        <v>32.98</v>
      </c>
      <c r="L31" s="50"/>
      <c r="M31" s="50">
        <f t="shared" ref="M31:AB31" si="8">SUM(M32:M36)</f>
        <v>5</v>
      </c>
      <c r="N31" s="50">
        <f t="shared" si="8"/>
        <v>1058</v>
      </c>
      <c r="O31" s="50">
        <f t="shared" si="8"/>
        <v>2623</v>
      </c>
      <c r="P31" s="50">
        <f t="shared" si="8"/>
        <v>1780</v>
      </c>
      <c r="Q31" s="50">
        <f t="shared" si="8"/>
        <v>1684</v>
      </c>
      <c r="R31" s="50">
        <f t="shared" si="8"/>
        <v>300</v>
      </c>
      <c r="S31" s="50">
        <f t="shared" si="8"/>
        <v>775</v>
      </c>
      <c r="T31" s="50">
        <f t="shared" si="8"/>
        <v>609</v>
      </c>
      <c r="U31" s="50">
        <f t="shared" si="8"/>
        <v>0</v>
      </c>
      <c r="V31" s="50">
        <f t="shared" si="8"/>
        <v>0</v>
      </c>
      <c r="W31" s="50">
        <f t="shared" si="8"/>
        <v>0</v>
      </c>
      <c r="X31" s="50">
        <f t="shared" si="8"/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1"/>
      <c r="AD31" s="51"/>
      <c r="AE31" s="51"/>
      <c r="AF31" s="51"/>
      <c r="AG31" s="51"/>
      <c r="AH31" s="51"/>
      <c r="AI31" s="52"/>
      <c r="AJ31" s="51"/>
      <c r="AK31" s="51"/>
      <c r="AL31" s="51"/>
    </row>
    <row r="32" s="5" customFormat="1" ht="100" customHeight="1" spans="1:38 16384:16384">
      <c r="A32" s="41">
        <f>SUBTOTAL(103,$D$11:D32)</f>
        <v>3</v>
      </c>
      <c r="B32" s="63" t="s">
        <v>95</v>
      </c>
      <c r="C32" s="63">
        <v>2026</v>
      </c>
      <c r="D32" s="44" t="s">
        <v>96</v>
      </c>
      <c r="E32" s="44" t="s">
        <v>93</v>
      </c>
      <c r="F32" s="44" t="s">
        <v>94</v>
      </c>
      <c r="G32" s="54" t="s">
        <v>59</v>
      </c>
      <c r="H32" s="44" t="s">
        <v>97</v>
      </c>
      <c r="I32" s="54" t="s">
        <v>98</v>
      </c>
      <c r="J32" s="44" t="s">
        <v>99</v>
      </c>
      <c r="K32" s="41">
        <v>3.9</v>
      </c>
      <c r="L32" s="41" t="s">
        <v>100</v>
      </c>
      <c r="M32" s="41">
        <v>1</v>
      </c>
      <c r="N32" s="55">
        <v>512</v>
      </c>
      <c r="O32" s="55">
        <v>150</v>
      </c>
      <c r="P32" s="55">
        <v>390</v>
      </c>
      <c r="Q32" s="55">
        <f>R32+S32+T32+U32+V32+W32+X32+Y32</f>
        <v>370</v>
      </c>
      <c r="R32" s="55"/>
      <c r="S32" s="55">
        <v>70</v>
      </c>
      <c r="T32" s="55">
        <v>300</v>
      </c>
      <c r="U32" s="55"/>
      <c r="V32" s="55"/>
      <c r="W32" s="55"/>
      <c r="X32" s="55"/>
      <c r="Y32" s="55"/>
      <c r="Z32" s="55"/>
      <c r="AA32" s="55"/>
      <c r="AB32" s="55"/>
      <c r="AC32" s="55" t="s">
        <v>101</v>
      </c>
      <c r="AD32" s="55" t="s">
        <v>102</v>
      </c>
      <c r="AE32" s="55" t="s">
        <v>103</v>
      </c>
      <c r="AF32" s="55" t="s">
        <v>104</v>
      </c>
      <c r="AG32" s="55" t="s">
        <v>105</v>
      </c>
      <c r="AH32" s="58" t="s">
        <v>106</v>
      </c>
      <c r="AI32" s="64" t="s">
        <v>107</v>
      </c>
      <c r="AJ32" s="57" t="s">
        <v>68</v>
      </c>
      <c r="AK32" s="57" t="s">
        <v>69</v>
      </c>
      <c r="AL32" s="58"/>
      <c r="XFD32" s="59" t="s">
        <v>70</v>
      </c>
    </row>
    <row r="33" s="5" customFormat="1" ht="188" customHeight="1" spans="1:38 16384:16384">
      <c r="A33" s="41">
        <f>SUBTOTAL(103,$D$11:D33)</f>
        <v>4</v>
      </c>
      <c r="B33" s="63" t="s">
        <v>108</v>
      </c>
      <c r="C33" s="63">
        <v>2026</v>
      </c>
      <c r="D33" s="44" t="s">
        <v>109</v>
      </c>
      <c r="E33" s="44" t="s">
        <v>93</v>
      </c>
      <c r="F33" s="44" t="s">
        <v>94</v>
      </c>
      <c r="G33" s="54" t="s">
        <v>59</v>
      </c>
      <c r="H33" s="44" t="s">
        <v>110</v>
      </c>
      <c r="I33" s="54" t="s">
        <v>98</v>
      </c>
      <c r="J33" s="44" t="s">
        <v>111</v>
      </c>
      <c r="K33" s="41">
        <v>3.08</v>
      </c>
      <c r="L33" s="41" t="s">
        <v>100</v>
      </c>
      <c r="M33" s="41">
        <v>1</v>
      </c>
      <c r="N33" s="55">
        <v>100</v>
      </c>
      <c r="O33" s="55">
        <v>350</v>
      </c>
      <c r="P33" s="55">
        <v>300</v>
      </c>
      <c r="Q33" s="55">
        <f>R33+S33+T33+U33+V33+W33+X33+Y33</f>
        <v>280</v>
      </c>
      <c r="R33" s="55"/>
      <c r="S33" s="55">
        <v>80</v>
      </c>
      <c r="T33" s="55">
        <v>200</v>
      </c>
      <c r="U33" s="55"/>
      <c r="V33" s="55"/>
      <c r="W33" s="55"/>
      <c r="X33" s="55"/>
      <c r="Y33" s="55"/>
      <c r="Z33" s="55"/>
      <c r="AA33" s="55"/>
      <c r="AB33" s="55"/>
      <c r="AC33" s="55" t="s">
        <v>112</v>
      </c>
      <c r="AD33" s="45" t="s">
        <v>113</v>
      </c>
      <c r="AE33" s="55" t="s">
        <v>103</v>
      </c>
      <c r="AF33" s="55" t="s">
        <v>104</v>
      </c>
      <c r="AG33" s="55" t="s">
        <v>105</v>
      </c>
      <c r="AH33" s="58" t="s">
        <v>114</v>
      </c>
      <c r="AI33" s="64" t="s">
        <v>115</v>
      </c>
      <c r="AJ33" s="57" t="s">
        <v>68</v>
      </c>
      <c r="AK33" s="57" t="s">
        <v>69</v>
      </c>
      <c r="AL33" s="58"/>
      <c r="XFD33" s="59" t="s">
        <v>70</v>
      </c>
    </row>
    <row r="34" s="5" customFormat="1" ht="100" customHeight="1" spans="1:38 16384:16384">
      <c r="A34" s="41">
        <f>SUBTOTAL(103,$D$11:D34)</f>
        <v>5</v>
      </c>
      <c r="B34" s="63" t="s">
        <v>116</v>
      </c>
      <c r="C34" s="63">
        <v>2026</v>
      </c>
      <c r="D34" s="44" t="s">
        <v>117</v>
      </c>
      <c r="E34" s="44" t="s">
        <v>93</v>
      </c>
      <c r="F34" s="44" t="s">
        <v>94</v>
      </c>
      <c r="G34" s="54" t="s">
        <v>59</v>
      </c>
      <c r="H34" s="44" t="s">
        <v>118</v>
      </c>
      <c r="I34" s="54" t="s">
        <v>98</v>
      </c>
      <c r="J34" s="44" t="s">
        <v>119</v>
      </c>
      <c r="K34" s="41">
        <v>4</v>
      </c>
      <c r="L34" s="41" t="s">
        <v>100</v>
      </c>
      <c r="M34" s="41">
        <v>1</v>
      </c>
      <c r="N34" s="55">
        <v>226</v>
      </c>
      <c r="O34" s="55">
        <v>1023</v>
      </c>
      <c r="P34" s="55">
        <v>390</v>
      </c>
      <c r="Q34" s="55">
        <f>R34+S34+T34+U34+V34+W34+X34+Y34</f>
        <v>369</v>
      </c>
      <c r="R34" s="55"/>
      <c r="S34" s="55">
        <v>260</v>
      </c>
      <c r="T34" s="55">
        <v>109</v>
      </c>
      <c r="U34" s="55"/>
      <c r="V34" s="55"/>
      <c r="W34" s="55"/>
      <c r="X34" s="55"/>
      <c r="Y34" s="55"/>
      <c r="Z34" s="55"/>
      <c r="AA34" s="55"/>
      <c r="AB34" s="55"/>
      <c r="AC34" s="55" t="s">
        <v>120</v>
      </c>
      <c r="AD34" s="55" t="s">
        <v>121</v>
      </c>
      <c r="AE34" s="55" t="s">
        <v>103</v>
      </c>
      <c r="AF34" s="55" t="s">
        <v>104</v>
      </c>
      <c r="AG34" s="55" t="s">
        <v>105</v>
      </c>
      <c r="AH34" s="58" t="s">
        <v>122</v>
      </c>
      <c r="AI34" s="64" t="s">
        <v>115</v>
      </c>
      <c r="AJ34" s="57" t="s">
        <v>68</v>
      </c>
      <c r="AK34" s="57" t="s">
        <v>69</v>
      </c>
      <c r="AL34" s="58"/>
      <c r="XFD34" s="59" t="s">
        <v>70</v>
      </c>
    </row>
    <row r="35" s="5" customFormat="1" ht="121" customHeight="1" spans="1:38 16384:16384">
      <c r="A35" s="41">
        <f>SUBTOTAL(103,$D$11:D35)</f>
        <v>6</v>
      </c>
      <c r="B35" s="63" t="s">
        <v>123</v>
      </c>
      <c r="C35" s="63">
        <v>2026</v>
      </c>
      <c r="D35" s="44" t="s">
        <v>124</v>
      </c>
      <c r="E35" s="44" t="s">
        <v>125</v>
      </c>
      <c r="F35" s="44" t="s">
        <v>126</v>
      </c>
      <c r="G35" s="54" t="s">
        <v>59</v>
      </c>
      <c r="H35" s="44" t="s">
        <v>127</v>
      </c>
      <c r="I35" s="54" t="s">
        <v>98</v>
      </c>
      <c r="J35" s="44" t="s">
        <v>128</v>
      </c>
      <c r="K35" s="55">
        <v>2</v>
      </c>
      <c r="L35" s="55" t="s">
        <v>129</v>
      </c>
      <c r="M35" s="55">
        <v>1</v>
      </c>
      <c r="N35" s="55">
        <v>200</v>
      </c>
      <c r="O35" s="55">
        <v>1050</v>
      </c>
      <c r="P35" s="41">
        <v>500</v>
      </c>
      <c r="Q35" s="55">
        <f>R35+S35+T35+U35+V35+W35+X35+Y35</f>
        <v>475</v>
      </c>
      <c r="R35" s="55">
        <v>200</v>
      </c>
      <c r="S35" s="55">
        <v>275</v>
      </c>
      <c r="T35" s="55"/>
      <c r="U35" s="55"/>
      <c r="V35" s="55"/>
      <c r="W35" s="55"/>
      <c r="X35" s="55"/>
      <c r="Y35" s="55"/>
      <c r="Z35" s="55"/>
      <c r="AA35" s="55"/>
      <c r="AB35" s="55"/>
      <c r="AC35" s="55" t="s">
        <v>130</v>
      </c>
      <c r="AD35" s="55" t="s">
        <v>131</v>
      </c>
      <c r="AE35" s="55" t="s">
        <v>63</v>
      </c>
      <c r="AF35" s="42" t="s">
        <v>64</v>
      </c>
      <c r="AG35" s="42" t="s">
        <v>65</v>
      </c>
      <c r="AH35" s="58" t="s">
        <v>132</v>
      </c>
      <c r="AI35" s="64" t="s">
        <v>133</v>
      </c>
      <c r="AJ35" s="57" t="s">
        <v>68</v>
      </c>
      <c r="AK35" s="57" t="s">
        <v>69</v>
      </c>
      <c r="AL35" s="58"/>
      <c r="XFD35" s="59" t="s">
        <v>70</v>
      </c>
    </row>
    <row r="36" s="5" customFormat="1" ht="121" customHeight="1" spans="1:38 16384:16384">
      <c r="A36" s="41">
        <f>SUBTOTAL(103,$D$11:D36)</f>
        <v>7</v>
      </c>
      <c r="B36" s="63" t="s">
        <v>134</v>
      </c>
      <c r="C36" s="63">
        <v>2026</v>
      </c>
      <c r="D36" s="44" t="s">
        <v>135</v>
      </c>
      <c r="E36" s="44" t="s">
        <v>125</v>
      </c>
      <c r="F36" s="44" t="s">
        <v>126</v>
      </c>
      <c r="G36" s="54" t="s">
        <v>59</v>
      </c>
      <c r="H36" s="44" t="s">
        <v>136</v>
      </c>
      <c r="I36" s="54" t="s">
        <v>98</v>
      </c>
      <c r="J36" s="44" t="s">
        <v>137</v>
      </c>
      <c r="K36" s="55">
        <v>20</v>
      </c>
      <c r="L36" s="55" t="s">
        <v>100</v>
      </c>
      <c r="M36" s="55">
        <v>1</v>
      </c>
      <c r="N36" s="55">
        <v>20</v>
      </c>
      <c r="O36" s="55">
        <v>50</v>
      </c>
      <c r="P36" s="41">
        <v>200</v>
      </c>
      <c r="Q36" s="55">
        <f>R36+S36+T36+U36+V36+W36+X36+Y36</f>
        <v>190</v>
      </c>
      <c r="R36" s="55">
        <v>100</v>
      </c>
      <c r="S36" s="55">
        <v>90</v>
      </c>
      <c r="T36" s="55"/>
      <c r="U36" s="55"/>
      <c r="V36" s="55"/>
      <c r="W36" s="55"/>
      <c r="X36" s="55"/>
      <c r="Y36" s="55"/>
      <c r="Z36" s="55"/>
      <c r="AA36" s="55"/>
      <c r="AB36" s="55"/>
      <c r="AC36" s="55" t="s">
        <v>101</v>
      </c>
      <c r="AD36" s="55" t="s">
        <v>102</v>
      </c>
      <c r="AE36" s="55" t="s">
        <v>63</v>
      </c>
      <c r="AF36" s="42" t="s">
        <v>64</v>
      </c>
      <c r="AG36" s="42" t="s">
        <v>65</v>
      </c>
      <c r="AH36" s="58" t="s">
        <v>138</v>
      </c>
      <c r="AI36" s="64" t="s">
        <v>139</v>
      </c>
      <c r="AJ36" s="57" t="s">
        <v>68</v>
      </c>
      <c r="AK36" s="57" t="s">
        <v>69</v>
      </c>
      <c r="AL36" s="58"/>
      <c r="XFD36" s="59" t="s">
        <v>70</v>
      </c>
    </row>
    <row r="37" s="5" customFormat="1" ht="30" customHeight="1" spans="1:38 16384:16384">
      <c r="A37" s="48" t="s">
        <v>50</v>
      </c>
      <c r="B37" s="49" t="s">
        <v>140</v>
      </c>
      <c r="C37" s="49"/>
      <c r="D37" s="49"/>
      <c r="E37" s="49"/>
      <c r="F37" s="49"/>
      <c r="G37" s="49"/>
      <c r="H37" s="49"/>
      <c r="I37" s="49"/>
      <c r="J37" s="49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1"/>
      <c r="AD37" s="51"/>
      <c r="AE37" s="51"/>
      <c r="AF37" s="51"/>
      <c r="AG37" s="51"/>
      <c r="AH37" s="51"/>
      <c r="AI37" s="52"/>
      <c r="AJ37" s="51"/>
      <c r="AK37" s="51"/>
      <c r="AL37" s="51"/>
    </row>
    <row r="38" s="5" customFormat="1" ht="30" customHeight="1" spans="1:38 16384:16384">
      <c r="A38" s="48" t="s">
        <v>50</v>
      </c>
      <c r="B38" s="49" t="s">
        <v>141</v>
      </c>
      <c r="C38" s="49"/>
      <c r="D38" s="49"/>
      <c r="E38" s="49"/>
      <c r="F38" s="49"/>
      <c r="G38" s="49"/>
      <c r="H38" s="49"/>
      <c r="I38" s="49"/>
      <c r="J38" s="49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1"/>
      <c r="AD38" s="51"/>
      <c r="AE38" s="51"/>
      <c r="AF38" s="51"/>
      <c r="AG38" s="51"/>
      <c r="AH38" s="51"/>
      <c r="AI38" s="52"/>
      <c r="AJ38" s="51"/>
      <c r="AK38" s="51"/>
      <c r="AL38" s="51"/>
    </row>
    <row r="39" s="5" customFormat="1" ht="30" customHeight="1" spans="1:38 16384:16384">
      <c r="A39" s="48" t="s">
        <v>48</v>
      </c>
      <c r="B39" s="49" t="s">
        <v>142</v>
      </c>
      <c r="C39" s="49"/>
      <c r="D39" s="49"/>
      <c r="E39" s="49"/>
      <c r="F39" s="49"/>
      <c r="G39" s="49"/>
      <c r="H39" s="49"/>
      <c r="I39" s="49"/>
      <c r="J39" s="49"/>
      <c r="K39" s="50">
        <f>K40+K41+K42+K43</f>
        <v>0</v>
      </c>
      <c r="L39" s="50"/>
      <c r="M39" s="50">
        <f t="shared" ref="M39:AB39" si="9">M40+M41+M42+M43</f>
        <v>0</v>
      </c>
      <c r="N39" s="50">
        <f t="shared" si="9"/>
        <v>0</v>
      </c>
      <c r="O39" s="50">
        <f t="shared" si="9"/>
        <v>0</v>
      </c>
      <c r="P39" s="50">
        <f t="shared" si="9"/>
        <v>0</v>
      </c>
      <c r="Q39" s="50">
        <f t="shared" si="9"/>
        <v>0</v>
      </c>
      <c r="R39" s="50">
        <f t="shared" si="9"/>
        <v>0</v>
      </c>
      <c r="S39" s="50">
        <f t="shared" si="9"/>
        <v>0</v>
      </c>
      <c r="T39" s="50">
        <f t="shared" si="9"/>
        <v>0</v>
      </c>
      <c r="U39" s="50">
        <f t="shared" si="9"/>
        <v>0</v>
      </c>
      <c r="V39" s="50">
        <f t="shared" si="9"/>
        <v>0</v>
      </c>
      <c r="W39" s="50">
        <f t="shared" si="9"/>
        <v>0</v>
      </c>
      <c r="X39" s="50">
        <f t="shared" si="9"/>
        <v>0</v>
      </c>
      <c r="Y39" s="50">
        <f t="shared" si="9"/>
        <v>0</v>
      </c>
      <c r="Z39" s="50">
        <f t="shared" si="9"/>
        <v>0</v>
      </c>
      <c r="AA39" s="50">
        <f t="shared" si="9"/>
        <v>0</v>
      </c>
      <c r="AB39" s="50">
        <f t="shared" si="9"/>
        <v>0</v>
      </c>
      <c r="AC39" s="51"/>
      <c r="AD39" s="51"/>
      <c r="AE39" s="51"/>
      <c r="AF39" s="51"/>
      <c r="AG39" s="51"/>
      <c r="AH39" s="51"/>
      <c r="AI39" s="52"/>
      <c r="AJ39" s="51"/>
      <c r="AK39" s="51"/>
      <c r="AL39" s="51"/>
    </row>
    <row r="40" s="5" customFormat="1" ht="30" customHeight="1" spans="1:38 16384:16384">
      <c r="A40" s="48" t="s">
        <v>50</v>
      </c>
      <c r="B40" s="49" t="s">
        <v>143</v>
      </c>
      <c r="C40" s="49"/>
      <c r="D40" s="49"/>
      <c r="E40" s="49"/>
      <c r="F40" s="49"/>
      <c r="G40" s="49"/>
      <c r="H40" s="49"/>
      <c r="I40" s="49"/>
      <c r="J40" s="49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1"/>
      <c r="AD40" s="51"/>
      <c r="AE40" s="51"/>
      <c r="AF40" s="51"/>
      <c r="AG40" s="51"/>
      <c r="AH40" s="51"/>
      <c r="AI40" s="52"/>
      <c r="AJ40" s="51"/>
      <c r="AK40" s="51"/>
      <c r="AL40" s="51"/>
    </row>
    <row r="41" s="5" customFormat="1" ht="30" customHeight="1" spans="1:38 16384:16384">
      <c r="A41" s="48" t="s">
        <v>50</v>
      </c>
      <c r="B41" s="49" t="s">
        <v>144</v>
      </c>
      <c r="C41" s="49"/>
      <c r="D41" s="49"/>
      <c r="E41" s="49"/>
      <c r="F41" s="49"/>
      <c r="G41" s="49"/>
      <c r="H41" s="49"/>
      <c r="I41" s="49"/>
      <c r="J41" s="49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1"/>
      <c r="AD41" s="51"/>
      <c r="AE41" s="51"/>
      <c r="AF41" s="51"/>
      <c r="AG41" s="51"/>
      <c r="AH41" s="51"/>
      <c r="AI41" s="52"/>
      <c r="AJ41" s="51"/>
      <c r="AK41" s="51"/>
      <c r="AL41" s="51"/>
    </row>
    <row r="42" s="5" customFormat="1" ht="30" customHeight="1" spans="1:38 16384:16384">
      <c r="A42" s="48" t="s">
        <v>50</v>
      </c>
      <c r="B42" s="49" t="s">
        <v>145</v>
      </c>
      <c r="C42" s="49"/>
      <c r="D42" s="49"/>
      <c r="E42" s="49"/>
      <c r="F42" s="49"/>
      <c r="G42" s="49"/>
      <c r="H42" s="49"/>
      <c r="I42" s="49"/>
      <c r="J42" s="49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1"/>
      <c r="AD42" s="51"/>
      <c r="AE42" s="51"/>
      <c r="AF42" s="51"/>
      <c r="AG42" s="51"/>
      <c r="AH42" s="51"/>
      <c r="AI42" s="52"/>
      <c r="AJ42" s="51"/>
      <c r="AK42" s="51"/>
      <c r="AL42" s="51"/>
    </row>
    <row r="43" s="5" customFormat="1" ht="30" customHeight="1" spans="1:38 16384:16384">
      <c r="A43" s="48" t="s">
        <v>50</v>
      </c>
      <c r="B43" s="49" t="s">
        <v>146</v>
      </c>
      <c r="C43" s="49"/>
      <c r="D43" s="49"/>
      <c r="E43" s="49"/>
      <c r="F43" s="49"/>
      <c r="G43" s="49"/>
      <c r="H43" s="49"/>
      <c r="I43" s="49"/>
      <c r="J43" s="49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1"/>
      <c r="AD43" s="51"/>
      <c r="AE43" s="51"/>
      <c r="AF43" s="51"/>
      <c r="AG43" s="51"/>
      <c r="AH43" s="51"/>
      <c r="AI43" s="52"/>
      <c r="AJ43" s="51"/>
      <c r="AK43" s="51"/>
      <c r="AL43" s="51"/>
    </row>
    <row r="44" s="5" customFormat="1" ht="30" customHeight="1" spans="1:38 16384:16384">
      <c r="A44" s="48" t="s">
        <v>48</v>
      </c>
      <c r="B44" s="49" t="s">
        <v>147</v>
      </c>
      <c r="C44" s="49"/>
      <c r="D44" s="49"/>
      <c r="E44" s="49"/>
      <c r="F44" s="49"/>
      <c r="G44" s="49"/>
      <c r="H44" s="49"/>
      <c r="I44" s="49"/>
      <c r="J44" s="49"/>
      <c r="K44" s="50">
        <f>K45+K47+K48+K49+K50</f>
        <v>1</v>
      </c>
      <c r="L44" s="50"/>
      <c r="M44" s="50">
        <f t="shared" ref="M44:AB44" si="10">M45+M47+M48+M49+M50</f>
        <v>1</v>
      </c>
      <c r="N44" s="50">
        <f t="shared" si="10"/>
        <v>5200</v>
      </c>
      <c r="O44" s="50">
        <f t="shared" si="10"/>
        <v>20800</v>
      </c>
      <c r="P44" s="50">
        <f t="shared" si="10"/>
        <v>760</v>
      </c>
      <c r="Q44" s="50">
        <f t="shared" si="10"/>
        <v>496.98</v>
      </c>
      <c r="R44" s="50">
        <f t="shared" si="10"/>
        <v>0</v>
      </c>
      <c r="S44" s="50">
        <f t="shared" si="10"/>
        <v>496.98</v>
      </c>
      <c r="T44" s="50">
        <f t="shared" si="10"/>
        <v>0</v>
      </c>
      <c r="U44" s="50">
        <f t="shared" si="10"/>
        <v>0</v>
      </c>
      <c r="V44" s="50">
        <f t="shared" si="10"/>
        <v>0</v>
      </c>
      <c r="W44" s="50">
        <f t="shared" si="10"/>
        <v>0</v>
      </c>
      <c r="X44" s="50">
        <f t="shared" si="10"/>
        <v>0</v>
      </c>
      <c r="Y44" s="50">
        <f t="shared" si="10"/>
        <v>0</v>
      </c>
      <c r="Z44" s="50">
        <f t="shared" si="10"/>
        <v>0</v>
      </c>
      <c r="AA44" s="50">
        <f t="shared" si="10"/>
        <v>0</v>
      </c>
      <c r="AB44" s="50">
        <f t="shared" si="10"/>
        <v>0</v>
      </c>
      <c r="AC44" s="51"/>
      <c r="AD44" s="51"/>
      <c r="AE44" s="51"/>
      <c r="AF44" s="51"/>
      <c r="AG44" s="51"/>
      <c r="AH44" s="51"/>
      <c r="AI44" s="52"/>
      <c r="AJ44" s="51"/>
      <c r="AK44" s="51"/>
      <c r="AL44" s="51"/>
    </row>
    <row r="45" s="5" customFormat="1" ht="30" customHeight="1" spans="1:38 16384:16384">
      <c r="A45" s="48" t="s">
        <v>50</v>
      </c>
      <c r="B45" s="49" t="s">
        <v>148</v>
      </c>
      <c r="C45" s="49"/>
      <c r="D45" s="49"/>
      <c r="E45" s="49"/>
      <c r="F45" s="49"/>
      <c r="G45" s="49"/>
      <c r="H45" s="49"/>
      <c r="I45" s="49"/>
      <c r="J45" s="49"/>
      <c r="K45" s="50">
        <f>SUM(K46)</f>
        <v>1</v>
      </c>
      <c r="L45" s="50"/>
      <c r="M45" s="50">
        <f t="shared" ref="M45:AB45" si="11">SUM(M46)</f>
        <v>1</v>
      </c>
      <c r="N45" s="50">
        <f t="shared" si="11"/>
        <v>5200</v>
      </c>
      <c r="O45" s="50">
        <f t="shared" si="11"/>
        <v>20800</v>
      </c>
      <c r="P45" s="50">
        <f t="shared" si="11"/>
        <v>760</v>
      </c>
      <c r="Q45" s="50">
        <f t="shared" si="11"/>
        <v>496.98</v>
      </c>
      <c r="R45" s="50">
        <f t="shared" si="11"/>
        <v>0</v>
      </c>
      <c r="S45" s="50">
        <f t="shared" si="11"/>
        <v>496.98</v>
      </c>
      <c r="T45" s="50">
        <f t="shared" si="11"/>
        <v>0</v>
      </c>
      <c r="U45" s="50">
        <f t="shared" si="11"/>
        <v>0</v>
      </c>
      <c r="V45" s="50">
        <f t="shared" si="11"/>
        <v>0</v>
      </c>
      <c r="W45" s="50">
        <f t="shared" si="11"/>
        <v>0</v>
      </c>
      <c r="X45" s="50">
        <f t="shared" si="11"/>
        <v>0</v>
      </c>
      <c r="Y45" s="50">
        <f t="shared" si="11"/>
        <v>0</v>
      </c>
      <c r="Z45" s="50">
        <f t="shared" si="11"/>
        <v>0</v>
      </c>
      <c r="AA45" s="50">
        <f t="shared" si="11"/>
        <v>0</v>
      </c>
      <c r="AB45" s="50">
        <f t="shared" si="11"/>
        <v>0</v>
      </c>
      <c r="AC45" s="51"/>
      <c r="AD45" s="51"/>
      <c r="AE45" s="51"/>
      <c r="AF45" s="51"/>
      <c r="AG45" s="51"/>
      <c r="AH45" s="51"/>
      <c r="AI45" s="52"/>
      <c r="AJ45" s="51"/>
      <c r="AK45" s="51"/>
      <c r="AL45" s="51"/>
    </row>
    <row r="46" s="5" customFormat="1" ht="127" customHeight="1" spans="1:38 16384:16384">
      <c r="A46" s="41">
        <f>SUBTOTAL(103,$D$11:D46)</f>
        <v>8</v>
      </c>
      <c r="B46" s="42" t="s">
        <v>149</v>
      </c>
      <c r="C46" s="65"/>
      <c r="D46" s="42" t="s">
        <v>150</v>
      </c>
      <c r="E46" s="42" t="s">
        <v>47</v>
      </c>
      <c r="F46" s="66" t="s">
        <v>147</v>
      </c>
      <c r="G46" s="54" t="s">
        <v>59</v>
      </c>
      <c r="H46" s="42" t="s">
        <v>60</v>
      </c>
      <c r="I46" s="54" t="s">
        <v>151</v>
      </c>
      <c r="J46" s="56" t="s">
        <v>152</v>
      </c>
      <c r="K46" s="50">
        <v>1</v>
      </c>
      <c r="L46" s="50" t="s">
        <v>153</v>
      </c>
      <c r="M46" s="50">
        <v>1</v>
      </c>
      <c r="N46" s="50">
        <v>5200</v>
      </c>
      <c r="O46" s="67">
        <v>20800</v>
      </c>
      <c r="P46" s="50">
        <v>760</v>
      </c>
      <c r="Q46" s="50">
        <f>R46+S46+T46+U46+V46+W46+X46+Y46</f>
        <v>496.98</v>
      </c>
      <c r="R46" s="50"/>
      <c r="S46" s="50">
        <v>496.98</v>
      </c>
      <c r="T46" s="50"/>
      <c r="U46" s="50"/>
      <c r="V46" s="50"/>
      <c r="W46" s="50"/>
      <c r="X46" s="50"/>
      <c r="Y46" s="50"/>
      <c r="Z46" s="50"/>
      <c r="AA46" s="50"/>
      <c r="AB46" s="50"/>
      <c r="AC46" s="51" t="s">
        <v>63</v>
      </c>
      <c r="AD46" s="42" t="s">
        <v>64</v>
      </c>
      <c r="AE46" s="55" t="s">
        <v>63</v>
      </c>
      <c r="AF46" s="42" t="s">
        <v>64</v>
      </c>
      <c r="AG46" s="42" t="s">
        <v>65</v>
      </c>
      <c r="AH46" s="68" t="s">
        <v>154</v>
      </c>
      <c r="AI46" s="64" t="s">
        <v>155</v>
      </c>
      <c r="AJ46" s="69" t="s">
        <v>83</v>
      </c>
      <c r="AK46" s="69"/>
      <c r="AL46" s="51"/>
      <c r="XFD46" s="59" t="s">
        <v>70</v>
      </c>
    </row>
    <row r="47" s="5" customFormat="1" ht="30" customHeight="1" spans="1:38 16384:16384">
      <c r="A47" s="48" t="s">
        <v>50</v>
      </c>
      <c r="B47" s="49" t="s">
        <v>156</v>
      </c>
      <c r="C47" s="49"/>
      <c r="D47" s="49"/>
      <c r="E47" s="49"/>
      <c r="F47" s="49"/>
      <c r="G47" s="49"/>
      <c r="H47" s="49"/>
      <c r="I47" s="49"/>
      <c r="J47" s="49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1"/>
      <c r="AD47" s="51"/>
      <c r="AE47" s="51"/>
      <c r="AF47" s="51"/>
      <c r="AG47" s="51"/>
      <c r="AH47" s="51"/>
      <c r="AI47" s="52"/>
      <c r="AJ47" s="51"/>
      <c r="AK47" s="51"/>
      <c r="AL47" s="51"/>
    </row>
    <row r="48" s="5" customFormat="1" ht="30" customHeight="1" spans="1:38 16384:16384">
      <c r="A48" s="48" t="s">
        <v>50</v>
      </c>
      <c r="B48" s="49" t="s">
        <v>157</v>
      </c>
      <c r="C48" s="49"/>
      <c r="D48" s="49"/>
      <c r="E48" s="49"/>
      <c r="F48" s="49"/>
      <c r="G48" s="49"/>
      <c r="H48" s="49"/>
      <c r="I48" s="49"/>
      <c r="J48" s="49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1"/>
      <c r="AD48" s="51"/>
      <c r="AE48" s="51"/>
      <c r="AF48" s="51"/>
      <c r="AG48" s="51"/>
      <c r="AH48" s="51"/>
      <c r="AI48" s="52"/>
      <c r="AJ48" s="51"/>
      <c r="AK48" s="51"/>
      <c r="AL48" s="51"/>
    </row>
    <row r="49" s="5" customFormat="1" ht="30" customHeight="1" spans="1:38">
      <c r="A49" s="48" t="s">
        <v>50</v>
      </c>
      <c r="B49" s="49" t="s">
        <v>158</v>
      </c>
      <c r="C49" s="49"/>
      <c r="D49" s="49"/>
      <c r="E49" s="49"/>
      <c r="F49" s="49"/>
      <c r="G49" s="49"/>
      <c r="H49" s="49"/>
      <c r="I49" s="49"/>
      <c r="J49" s="49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1"/>
      <c r="AD49" s="51"/>
      <c r="AE49" s="51"/>
      <c r="AF49" s="51"/>
      <c r="AG49" s="51"/>
      <c r="AH49" s="51"/>
      <c r="AI49" s="52"/>
      <c r="AJ49" s="51"/>
      <c r="AK49" s="51"/>
      <c r="AL49" s="51"/>
    </row>
    <row r="50" s="5" customFormat="1" ht="30" customHeight="1" spans="1:38">
      <c r="A50" s="48" t="s">
        <v>50</v>
      </c>
      <c r="B50" s="49" t="s">
        <v>159</v>
      </c>
      <c r="C50" s="49"/>
      <c r="D50" s="49"/>
      <c r="E50" s="49"/>
      <c r="F50" s="49"/>
      <c r="G50" s="49"/>
      <c r="H50" s="49"/>
      <c r="I50" s="49"/>
      <c r="J50" s="49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1"/>
      <c r="AD50" s="51"/>
      <c r="AE50" s="51"/>
      <c r="AF50" s="51"/>
      <c r="AG50" s="51"/>
      <c r="AH50" s="51"/>
      <c r="AI50" s="52"/>
      <c r="AJ50" s="51"/>
      <c r="AK50" s="51"/>
      <c r="AL50" s="51"/>
    </row>
    <row r="51" s="5" customFormat="1" ht="30" customHeight="1" spans="1:38">
      <c r="A51" s="31" t="s">
        <v>46</v>
      </c>
      <c r="B51" s="32" t="s">
        <v>160</v>
      </c>
      <c r="C51" s="32"/>
      <c r="D51" s="32"/>
      <c r="E51" s="32"/>
      <c r="F51" s="32"/>
      <c r="G51" s="32"/>
      <c r="H51" s="32"/>
      <c r="I51" s="32"/>
      <c r="J51" s="32"/>
      <c r="K51" s="70"/>
      <c r="L51" s="70"/>
      <c r="M51" s="70">
        <f>M52+M55+M59+M62+M66</f>
        <v>1</v>
      </c>
      <c r="N51" s="70"/>
      <c r="O51" s="70"/>
      <c r="P51" s="70">
        <f t="shared" ref="P51:AB51" si="12">P52+P55+P59+P62+P66</f>
        <v>1020</v>
      </c>
      <c r="Q51" s="70">
        <f t="shared" si="12"/>
        <v>1020</v>
      </c>
      <c r="R51" s="70">
        <f t="shared" si="12"/>
        <v>0</v>
      </c>
      <c r="S51" s="70">
        <f t="shared" si="12"/>
        <v>1020</v>
      </c>
      <c r="T51" s="70">
        <f t="shared" si="12"/>
        <v>0</v>
      </c>
      <c r="U51" s="70">
        <f t="shared" si="12"/>
        <v>0</v>
      </c>
      <c r="V51" s="70">
        <f t="shared" si="12"/>
        <v>0</v>
      </c>
      <c r="W51" s="70">
        <f t="shared" si="12"/>
        <v>0</v>
      </c>
      <c r="X51" s="70">
        <f t="shared" si="12"/>
        <v>0</v>
      </c>
      <c r="Y51" s="70">
        <f t="shared" si="12"/>
        <v>0</v>
      </c>
      <c r="Z51" s="70">
        <f t="shared" si="12"/>
        <v>0</v>
      </c>
      <c r="AA51" s="70">
        <f t="shared" si="12"/>
        <v>0</v>
      </c>
      <c r="AB51" s="70">
        <f t="shared" si="12"/>
        <v>0</v>
      </c>
      <c r="AC51" s="71"/>
      <c r="AD51" s="71"/>
      <c r="AE51" s="71"/>
      <c r="AF51" s="71"/>
      <c r="AG51" s="71"/>
      <c r="AH51" s="71"/>
      <c r="AI51" s="72"/>
      <c r="AJ51" s="71"/>
      <c r="AK51" s="71"/>
      <c r="AL51" s="71"/>
    </row>
    <row r="52" s="5" customFormat="1" ht="30" customHeight="1" spans="1:38">
      <c r="A52" s="35" t="s">
        <v>48</v>
      </c>
      <c r="B52" s="49" t="s">
        <v>161</v>
      </c>
      <c r="C52" s="49"/>
      <c r="D52" s="49"/>
      <c r="E52" s="49"/>
      <c r="F52" s="49"/>
      <c r="G52" s="49"/>
      <c r="H52" s="49"/>
      <c r="I52" s="49"/>
      <c r="J52" s="49"/>
      <c r="K52" s="50">
        <f>K53+K54</f>
        <v>0</v>
      </c>
      <c r="L52" s="50"/>
      <c r="M52" s="50">
        <f t="shared" ref="M52:AB52" si="13">M53+M54</f>
        <v>0</v>
      </c>
      <c r="N52" s="50">
        <f t="shared" si="13"/>
        <v>0</v>
      </c>
      <c r="O52" s="50">
        <f t="shared" si="13"/>
        <v>0</v>
      </c>
      <c r="P52" s="50">
        <f t="shared" si="13"/>
        <v>0</v>
      </c>
      <c r="Q52" s="50">
        <f t="shared" si="13"/>
        <v>0</v>
      </c>
      <c r="R52" s="50">
        <f t="shared" si="13"/>
        <v>0</v>
      </c>
      <c r="S52" s="50">
        <f t="shared" si="13"/>
        <v>0</v>
      </c>
      <c r="T52" s="50">
        <f t="shared" si="13"/>
        <v>0</v>
      </c>
      <c r="U52" s="50">
        <f t="shared" si="13"/>
        <v>0</v>
      </c>
      <c r="V52" s="50">
        <f t="shared" si="13"/>
        <v>0</v>
      </c>
      <c r="W52" s="50">
        <f t="shared" si="13"/>
        <v>0</v>
      </c>
      <c r="X52" s="50">
        <f t="shared" si="13"/>
        <v>0</v>
      </c>
      <c r="Y52" s="50">
        <f t="shared" si="13"/>
        <v>0</v>
      </c>
      <c r="Z52" s="50">
        <f t="shared" si="13"/>
        <v>0</v>
      </c>
      <c r="AA52" s="50">
        <f t="shared" si="13"/>
        <v>0</v>
      </c>
      <c r="AB52" s="50">
        <f t="shared" si="13"/>
        <v>0</v>
      </c>
      <c r="AC52" s="51"/>
      <c r="AD52" s="51"/>
      <c r="AE52" s="51"/>
      <c r="AF52" s="51"/>
      <c r="AG52" s="51"/>
      <c r="AH52" s="51"/>
      <c r="AI52" s="52"/>
      <c r="AJ52" s="51"/>
      <c r="AK52" s="51"/>
      <c r="AL52" s="51"/>
    </row>
    <row r="53" s="5" customFormat="1" ht="30" customHeight="1" spans="1:38">
      <c r="A53" s="48" t="s">
        <v>50</v>
      </c>
      <c r="B53" s="49" t="s">
        <v>162</v>
      </c>
      <c r="C53" s="49"/>
      <c r="D53" s="49"/>
      <c r="E53" s="49"/>
      <c r="F53" s="49"/>
      <c r="G53" s="49"/>
      <c r="H53" s="49"/>
      <c r="I53" s="49"/>
      <c r="J53" s="49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1"/>
      <c r="AD53" s="51"/>
      <c r="AE53" s="51"/>
      <c r="AF53" s="51"/>
      <c r="AG53" s="51"/>
      <c r="AH53" s="51"/>
      <c r="AI53" s="52"/>
      <c r="AJ53" s="51"/>
      <c r="AK53" s="51"/>
      <c r="AL53" s="51"/>
    </row>
    <row r="54" s="5" customFormat="1" ht="30" customHeight="1" spans="1:38">
      <c r="A54" s="48" t="s">
        <v>50</v>
      </c>
      <c r="B54" s="49" t="s">
        <v>163</v>
      </c>
      <c r="C54" s="49"/>
      <c r="D54" s="49"/>
      <c r="E54" s="49"/>
      <c r="F54" s="49"/>
      <c r="G54" s="49"/>
      <c r="H54" s="49"/>
      <c r="I54" s="49"/>
      <c r="J54" s="49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1"/>
      <c r="AD54" s="51"/>
      <c r="AE54" s="51"/>
      <c r="AF54" s="51"/>
      <c r="AG54" s="51"/>
      <c r="AH54" s="51"/>
      <c r="AI54" s="52"/>
      <c r="AJ54" s="51"/>
      <c r="AK54" s="51"/>
      <c r="AL54" s="51"/>
    </row>
    <row r="55" s="5" customFormat="1" ht="30" customHeight="1" spans="1:38">
      <c r="A55" s="48" t="s">
        <v>48</v>
      </c>
      <c r="B55" s="49" t="s">
        <v>164</v>
      </c>
      <c r="C55" s="49"/>
      <c r="D55" s="49"/>
      <c r="E55" s="49"/>
      <c r="F55" s="49"/>
      <c r="G55" s="49"/>
      <c r="H55" s="49"/>
      <c r="I55" s="49"/>
      <c r="J55" s="49"/>
      <c r="K55" s="50">
        <f>K56+K57+K58</f>
        <v>0</v>
      </c>
      <c r="L55" s="50"/>
      <c r="M55" s="50">
        <f t="shared" ref="M55:AB55" si="14">M56+M57+M58</f>
        <v>0</v>
      </c>
      <c r="N55" s="50">
        <f t="shared" si="14"/>
        <v>0</v>
      </c>
      <c r="O55" s="50">
        <f t="shared" si="14"/>
        <v>0</v>
      </c>
      <c r="P55" s="50">
        <f t="shared" si="14"/>
        <v>0</v>
      </c>
      <c r="Q55" s="50">
        <f t="shared" si="14"/>
        <v>0</v>
      </c>
      <c r="R55" s="50">
        <f t="shared" si="14"/>
        <v>0</v>
      </c>
      <c r="S55" s="50">
        <f t="shared" si="14"/>
        <v>0</v>
      </c>
      <c r="T55" s="50">
        <f t="shared" si="14"/>
        <v>0</v>
      </c>
      <c r="U55" s="50">
        <f t="shared" si="14"/>
        <v>0</v>
      </c>
      <c r="V55" s="50">
        <f t="shared" si="14"/>
        <v>0</v>
      </c>
      <c r="W55" s="50">
        <f t="shared" si="14"/>
        <v>0</v>
      </c>
      <c r="X55" s="50">
        <f t="shared" si="14"/>
        <v>0</v>
      </c>
      <c r="Y55" s="50">
        <f t="shared" si="14"/>
        <v>0</v>
      </c>
      <c r="Z55" s="50">
        <f t="shared" si="14"/>
        <v>0</v>
      </c>
      <c r="AA55" s="50">
        <f t="shared" si="14"/>
        <v>0</v>
      </c>
      <c r="AB55" s="50">
        <f t="shared" si="14"/>
        <v>0</v>
      </c>
      <c r="AC55" s="51"/>
      <c r="AD55" s="51"/>
      <c r="AE55" s="51"/>
      <c r="AF55" s="51"/>
      <c r="AG55" s="51"/>
      <c r="AH55" s="51"/>
      <c r="AI55" s="52"/>
      <c r="AJ55" s="51"/>
      <c r="AK55" s="51"/>
      <c r="AL55" s="51"/>
    </row>
    <row r="56" s="5" customFormat="1" ht="30" customHeight="1" spans="1:38">
      <c r="A56" s="48" t="s">
        <v>50</v>
      </c>
      <c r="B56" s="49" t="s">
        <v>165</v>
      </c>
      <c r="C56" s="49"/>
      <c r="D56" s="49"/>
      <c r="E56" s="49"/>
      <c r="F56" s="49"/>
      <c r="G56" s="49"/>
      <c r="H56" s="49"/>
      <c r="I56" s="49"/>
      <c r="J56" s="49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1"/>
      <c r="AD56" s="51"/>
      <c r="AE56" s="51"/>
      <c r="AF56" s="51"/>
      <c r="AG56" s="51"/>
      <c r="AH56" s="51"/>
      <c r="AI56" s="52"/>
      <c r="AJ56" s="51"/>
      <c r="AK56" s="51"/>
      <c r="AL56" s="51"/>
    </row>
    <row r="57" s="5" customFormat="1" ht="30" customHeight="1" spans="1:38">
      <c r="A57" s="48" t="s">
        <v>50</v>
      </c>
      <c r="B57" s="49" t="s">
        <v>166</v>
      </c>
      <c r="C57" s="49"/>
      <c r="D57" s="49"/>
      <c r="E57" s="49"/>
      <c r="F57" s="49"/>
      <c r="G57" s="49"/>
      <c r="H57" s="49"/>
      <c r="I57" s="49"/>
      <c r="J57" s="4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1"/>
      <c r="AD57" s="51"/>
      <c r="AE57" s="51"/>
      <c r="AF57" s="51"/>
      <c r="AG57" s="51"/>
      <c r="AH57" s="51"/>
      <c r="AI57" s="52"/>
      <c r="AJ57" s="51"/>
      <c r="AK57" s="51"/>
      <c r="AL57" s="51"/>
    </row>
    <row r="58" s="5" customFormat="1" ht="30" customHeight="1" spans="1:38">
      <c r="A58" s="48" t="s">
        <v>50</v>
      </c>
      <c r="B58" s="49" t="s">
        <v>167</v>
      </c>
      <c r="C58" s="49"/>
      <c r="D58" s="49"/>
      <c r="E58" s="49"/>
      <c r="F58" s="49"/>
      <c r="G58" s="49"/>
      <c r="H58" s="49"/>
      <c r="I58" s="49"/>
      <c r="J58" s="49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1"/>
      <c r="AD58" s="51"/>
      <c r="AE58" s="51"/>
      <c r="AF58" s="51"/>
      <c r="AG58" s="51"/>
      <c r="AH58" s="51"/>
      <c r="AI58" s="52"/>
      <c r="AJ58" s="51"/>
      <c r="AK58" s="51"/>
      <c r="AL58" s="51"/>
    </row>
    <row r="59" s="5" customFormat="1" ht="30" customHeight="1" spans="1:38">
      <c r="A59" s="48" t="s">
        <v>48</v>
      </c>
      <c r="B59" s="49" t="s">
        <v>168</v>
      </c>
      <c r="C59" s="49"/>
      <c r="D59" s="49"/>
      <c r="E59" s="49"/>
      <c r="F59" s="49"/>
      <c r="G59" s="49"/>
      <c r="H59" s="49"/>
      <c r="I59" s="49"/>
      <c r="J59" s="49"/>
      <c r="K59" s="50">
        <f>K60+K61</f>
        <v>0</v>
      </c>
      <c r="L59" s="50"/>
      <c r="M59" s="50">
        <f t="shared" ref="M59:AB59" si="15">M60+M61</f>
        <v>0</v>
      </c>
      <c r="N59" s="50">
        <f t="shared" si="15"/>
        <v>0</v>
      </c>
      <c r="O59" s="50">
        <f t="shared" si="15"/>
        <v>0</v>
      </c>
      <c r="P59" s="50">
        <f t="shared" si="15"/>
        <v>0</v>
      </c>
      <c r="Q59" s="50">
        <f t="shared" si="15"/>
        <v>0</v>
      </c>
      <c r="R59" s="50">
        <f t="shared" si="15"/>
        <v>0</v>
      </c>
      <c r="S59" s="50">
        <f t="shared" si="15"/>
        <v>0</v>
      </c>
      <c r="T59" s="50">
        <f t="shared" si="15"/>
        <v>0</v>
      </c>
      <c r="U59" s="50">
        <f t="shared" si="15"/>
        <v>0</v>
      </c>
      <c r="V59" s="50">
        <f t="shared" si="15"/>
        <v>0</v>
      </c>
      <c r="W59" s="50">
        <f t="shared" si="15"/>
        <v>0</v>
      </c>
      <c r="X59" s="50">
        <f t="shared" si="15"/>
        <v>0</v>
      </c>
      <c r="Y59" s="50">
        <f t="shared" si="15"/>
        <v>0</v>
      </c>
      <c r="Z59" s="50">
        <f t="shared" si="15"/>
        <v>0</v>
      </c>
      <c r="AA59" s="50">
        <f t="shared" si="15"/>
        <v>0</v>
      </c>
      <c r="AB59" s="50">
        <f t="shared" si="15"/>
        <v>0</v>
      </c>
      <c r="AC59" s="51"/>
      <c r="AD59" s="51"/>
      <c r="AE59" s="51"/>
      <c r="AF59" s="51"/>
      <c r="AG59" s="51"/>
      <c r="AH59" s="51"/>
      <c r="AI59" s="52"/>
      <c r="AJ59" s="51"/>
      <c r="AK59" s="51"/>
      <c r="AL59" s="51"/>
    </row>
    <row r="60" s="5" customFormat="1" ht="30" customHeight="1" spans="1:38">
      <c r="A60" s="48" t="s">
        <v>50</v>
      </c>
      <c r="B60" s="49" t="s">
        <v>169</v>
      </c>
      <c r="C60" s="49"/>
      <c r="D60" s="49"/>
      <c r="E60" s="49"/>
      <c r="F60" s="49"/>
      <c r="G60" s="49"/>
      <c r="H60" s="49"/>
      <c r="I60" s="49"/>
      <c r="J60" s="49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1"/>
      <c r="AD60" s="51"/>
      <c r="AE60" s="51"/>
      <c r="AF60" s="51"/>
      <c r="AG60" s="51"/>
      <c r="AH60" s="51"/>
      <c r="AI60" s="52"/>
      <c r="AJ60" s="51"/>
      <c r="AK60" s="51"/>
      <c r="AL60" s="51"/>
    </row>
    <row r="61" s="5" customFormat="1" ht="30" customHeight="1" spans="1:38">
      <c r="A61" s="48" t="s">
        <v>50</v>
      </c>
      <c r="B61" s="49" t="s">
        <v>170</v>
      </c>
      <c r="C61" s="49"/>
      <c r="D61" s="49"/>
      <c r="E61" s="49"/>
      <c r="F61" s="49"/>
      <c r="G61" s="49"/>
      <c r="H61" s="49"/>
      <c r="I61" s="49"/>
      <c r="J61" s="49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1"/>
      <c r="AD61" s="51"/>
      <c r="AE61" s="51"/>
      <c r="AF61" s="51"/>
      <c r="AG61" s="51"/>
      <c r="AH61" s="51"/>
      <c r="AI61" s="52"/>
      <c r="AJ61" s="51"/>
      <c r="AK61" s="51"/>
      <c r="AL61" s="51"/>
    </row>
    <row r="62" s="5" customFormat="1" ht="30" customHeight="1" spans="1:38">
      <c r="A62" s="48" t="s">
        <v>48</v>
      </c>
      <c r="B62" s="49" t="s">
        <v>171</v>
      </c>
      <c r="C62" s="49"/>
      <c r="D62" s="49"/>
      <c r="E62" s="49"/>
      <c r="F62" s="49"/>
      <c r="G62" s="49"/>
      <c r="H62" s="49"/>
      <c r="I62" s="49"/>
      <c r="J62" s="49"/>
      <c r="K62" s="50">
        <f>K63+K64+K65</f>
        <v>0</v>
      </c>
      <c r="L62" s="50"/>
      <c r="M62" s="50">
        <f t="shared" ref="M62:AB62" si="16">M63+M64+M65</f>
        <v>0</v>
      </c>
      <c r="N62" s="50">
        <f t="shared" si="16"/>
        <v>0</v>
      </c>
      <c r="O62" s="50">
        <f t="shared" si="16"/>
        <v>0</v>
      </c>
      <c r="P62" s="50">
        <f t="shared" si="16"/>
        <v>0</v>
      </c>
      <c r="Q62" s="50">
        <f t="shared" si="16"/>
        <v>0</v>
      </c>
      <c r="R62" s="50">
        <f t="shared" si="16"/>
        <v>0</v>
      </c>
      <c r="S62" s="50">
        <f t="shared" si="16"/>
        <v>0</v>
      </c>
      <c r="T62" s="50">
        <f t="shared" si="16"/>
        <v>0</v>
      </c>
      <c r="U62" s="50">
        <f t="shared" si="16"/>
        <v>0</v>
      </c>
      <c r="V62" s="50">
        <f t="shared" si="16"/>
        <v>0</v>
      </c>
      <c r="W62" s="50">
        <f t="shared" si="16"/>
        <v>0</v>
      </c>
      <c r="X62" s="50">
        <f t="shared" si="16"/>
        <v>0</v>
      </c>
      <c r="Y62" s="50">
        <f t="shared" si="16"/>
        <v>0</v>
      </c>
      <c r="Z62" s="50">
        <f t="shared" si="16"/>
        <v>0</v>
      </c>
      <c r="AA62" s="50">
        <f t="shared" si="16"/>
        <v>0</v>
      </c>
      <c r="AB62" s="50">
        <f t="shared" si="16"/>
        <v>0</v>
      </c>
      <c r="AC62" s="51"/>
      <c r="AD62" s="51"/>
      <c r="AE62" s="51"/>
      <c r="AF62" s="51"/>
      <c r="AG62" s="51"/>
      <c r="AH62" s="51"/>
      <c r="AI62" s="52"/>
      <c r="AJ62" s="51"/>
      <c r="AK62" s="51"/>
      <c r="AL62" s="51"/>
    </row>
    <row r="63" s="5" customFormat="1" ht="30" customHeight="1" spans="1:38">
      <c r="A63" s="48" t="s">
        <v>50</v>
      </c>
      <c r="B63" s="49" t="s">
        <v>172</v>
      </c>
      <c r="C63" s="49"/>
      <c r="D63" s="49"/>
      <c r="E63" s="49"/>
      <c r="F63" s="49"/>
      <c r="G63" s="49"/>
      <c r="H63" s="49"/>
      <c r="I63" s="49"/>
      <c r="J63" s="49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1"/>
      <c r="AD63" s="51"/>
      <c r="AE63" s="51"/>
      <c r="AF63" s="51"/>
      <c r="AG63" s="51"/>
      <c r="AH63" s="51"/>
      <c r="AI63" s="52"/>
      <c r="AJ63" s="51"/>
      <c r="AK63" s="51"/>
      <c r="AL63" s="51"/>
    </row>
    <row r="64" s="5" customFormat="1" ht="30" customHeight="1" spans="1:38">
      <c r="A64" s="48" t="s">
        <v>50</v>
      </c>
      <c r="B64" s="49" t="s">
        <v>173</v>
      </c>
      <c r="C64" s="49"/>
      <c r="D64" s="49"/>
      <c r="E64" s="49"/>
      <c r="F64" s="49"/>
      <c r="G64" s="49"/>
      <c r="H64" s="49"/>
      <c r="I64" s="49"/>
      <c r="J64" s="49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1"/>
      <c r="AD64" s="51"/>
      <c r="AE64" s="51"/>
      <c r="AF64" s="51"/>
      <c r="AG64" s="51"/>
      <c r="AH64" s="51"/>
      <c r="AI64" s="52"/>
      <c r="AJ64" s="51"/>
      <c r="AK64" s="51"/>
      <c r="AL64" s="51"/>
    </row>
    <row r="65" s="5" customFormat="1" ht="30" customHeight="1" spans="1:38 16384:16384">
      <c r="A65" s="48" t="s">
        <v>50</v>
      </c>
      <c r="B65" s="49" t="s">
        <v>174</v>
      </c>
      <c r="C65" s="49"/>
      <c r="D65" s="49"/>
      <c r="E65" s="49"/>
      <c r="F65" s="49"/>
      <c r="G65" s="49"/>
      <c r="H65" s="49"/>
      <c r="I65" s="49"/>
      <c r="J65" s="49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1"/>
      <c r="AD65" s="51"/>
      <c r="AE65" s="51"/>
      <c r="AF65" s="51"/>
      <c r="AG65" s="51"/>
      <c r="AH65" s="51"/>
      <c r="AI65" s="52"/>
      <c r="AJ65" s="51"/>
      <c r="AK65" s="51"/>
      <c r="AL65" s="51"/>
    </row>
    <row r="66" s="5" customFormat="1" ht="30" customHeight="1" spans="1:38 16384:16384">
      <c r="A66" s="48" t="s">
        <v>48</v>
      </c>
      <c r="B66" s="49" t="s">
        <v>175</v>
      </c>
      <c r="C66" s="49"/>
      <c r="D66" s="49"/>
      <c r="E66" s="49"/>
      <c r="F66" s="49"/>
      <c r="G66" s="49"/>
      <c r="H66" s="49"/>
      <c r="I66" s="49"/>
      <c r="J66" s="49"/>
      <c r="K66" s="50">
        <f>K67</f>
        <v>1181.872</v>
      </c>
      <c r="L66" s="50"/>
      <c r="M66" s="50">
        <f t="shared" ref="M66:AB66" si="17">M67</f>
        <v>1</v>
      </c>
      <c r="N66" s="50">
        <f t="shared" si="17"/>
        <v>850</v>
      </c>
      <c r="O66" s="50">
        <f t="shared" si="17"/>
        <v>850</v>
      </c>
      <c r="P66" s="50">
        <f t="shared" si="17"/>
        <v>1020</v>
      </c>
      <c r="Q66" s="50">
        <f t="shared" si="17"/>
        <v>1020</v>
      </c>
      <c r="R66" s="50">
        <f t="shared" si="17"/>
        <v>0</v>
      </c>
      <c r="S66" s="50">
        <f t="shared" si="17"/>
        <v>1020</v>
      </c>
      <c r="T66" s="50">
        <f t="shared" si="17"/>
        <v>0</v>
      </c>
      <c r="U66" s="50">
        <f t="shared" si="17"/>
        <v>0</v>
      </c>
      <c r="V66" s="50">
        <f t="shared" si="17"/>
        <v>0</v>
      </c>
      <c r="W66" s="50">
        <f t="shared" si="17"/>
        <v>0</v>
      </c>
      <c r="X66" s="50">
        <f t="shared" si="17"/>
        <v>0</v>
      </c>
      <c r="Y66" s="50">
        <f t="shared" si="17"/>
        <v>0</v>
      </c>
      <c r="Z66" s="50">
        <f t="shared" si="17"/>
        <v>0</v>
      </c>
      <c r="AA66" s="50">
        <f t="shared" si="17"/>
        <v>0</v>
      </c>
      <c r="AB66" s="50">
        <f t="shared" si="17"/>
        <v>0</v>
      </c>
      <c r="AC66" s="51"/>
      <c r="AD66" s="51"/>
      <c r="AE66" s="51"/>
      <c r="AF66" s="51"/>
      <c r="AG66" s="51"/>
      <c r="AH66" s="51"/>
      <c r="AI66" s="52"/>
      <c r="AJ66" s="51"/>
      <c r="AK66" s="51"/>
      <c r="AL66" s="51"/>
    </row>
    <row r="67" s="5" customFormat="1" ht="30" customHeight="1" spans="1:38 16384:16384">
      <c r="A67" s="48" t="s">
        <v>50</v>
      </c>
      <c r="B67" s="49" t="s">
        <v>175</v>
      </c>
      <c r="C67" s="49"/>
      <c r="D67" s="49"/>
      <c r="E67" s="49"/>
      <c r="F67" s="49"/>
      <c r="G67" s="49"/>
      <c r="H67" s="49"/>
      <c r="I67" s="49"/>
      <c r="J67" s="49"/>
      <c r="K67" s="50">
        <f>SUM(K68)</f>
        <v>1181.872</v>
      </c>
      <c r="L67" s="50"/>
      <c r="M67" s="50">
        <f t="shared" ref="M67:AB67" si="18">SUM(M68)</f>
        <v>1</v>
      </c>
      <c r="N67" s="50">
        <f t="shared" si="18"/>
        <v>850</v>
      </c>
      <c r="O67" s="50">
        <f t="shared" si="18"/>
        <v>850</v>
      </c>
      <c r="P67" s="50">
        <f t="shared" si="18"/>
        <v>1020</v>
      </c>
      <c r="Q67" s="50">
        <f t="shared" si="18"/>
        <v>1020</v>
      </c>
      <c r="R67" s="50">
        <f t="shared" si="18"/>
        <v>0</v>
      </c>
      <c r="S67" s="50">
        <f t="shared" si="18"/>
        <v>1020</v>
      </c>
      <c r="T67" s="50">
        <f t="shared" si="18"/>
        <v>0</v>
      </c>
      <c r="U67" s="50">
        <f t="shared" si="18"/>
        <v>0</v>
      </c>
      <c r="V67" s="50">
        <f t="shared" si="18"/>
        <v>0</v>
      </c>
      <c r="W67" s="50">
        <f t="shared" si="18"/>
        <v>0</v>
      </c>
      <c r="X67" s="50">
        <f t="shared" si="18"/>
        <v>0</v>
      </c>
      <c r="Y67" s="50">
        <f t="shared" si="18"/>
        <v>0</v>
      </c>
      <c r="Z67" s="50">
        <f t="shared" si="18"/>
        <v>0</v>
      </c>
      <c r="AA67" s="50">
        <f t="shared" si="18"/>
        <v>0</v>
      </c>
      <c r="AB67" s="50">
        <f t="shared" si="18"/>
        <v>0</v>
      </c>
      <c r="AC67" s="51"/>
      <c r="AD67" s="51"/>
      <c r="AE67" s="51"/>
      <c r="AF67" s="51"/>
      <c r="AG67" s="51"/>
      <c r="AH67" s="51"/>
      <c r="AI67" s="52"/>
      <c r="AJ67" s="51"/>
      <c r="AK67" s="51"/>
      <c r="AL67" s="51"/>
    </row>
    <row r="68" s="4" customFormat="1" ht="307" customHeight="1" spans="1:38 16384:16384">
      <c r="A68" s="41">
        <f>SUBTOTAL(103,$D$11:D68)</f>
        <v>9</v>
      </c>
      <c r="B68" s="42" t="s">
        <v>176</v>
      </c>
      <c r="C68" s="42">
        <v>2026</v>
      </c>
      <c r="D68" s="43" t="s">
        <v>177</v>
      </c>
      <c r="E68" s="43" t="s">
        <v>160</v>
      </c>
      <c r="F68" s="43" t="s">
        <v>175</v>
      </c>
      <c r="G68" s="44" t="s">
        <v>59</v>
      </c>
      <c r="H68" s="43" t="s">
        <v>60</v>
      </c>
      <c r="I68" s="44" t="s">
        <v>151</v>
      </c>
      <c r="J68" s="73" t="s">
        <v>178</v>
      </c>
      <c r="K68" s="42">
        <v>1181.872</v>
      </c>
      <c r="L68" s="42" t="s">
        <v>179</v>
      </c>
      <c r="M68" s="42">
        <v>1</v>
      </c>
      <c r="N68" s="42">
        <v>850</v>
      </c>
      <c r="O68" s="45">
        <v>850</v>
      </c>
      <c r="P68" s="42">
        <v>1020</v>
      </c>
      <c r="Q68" s="42">
        <f>R68+S68+T68+U68+V68+W68+X68+Y68</f>
        <v>1020</v>
      </c>
      <c r="R68" s="42"/>
      <c r="S68" s="42">
        <v>1020</v>
      </c>
      <c r="T68" s="42"/>
      <c r="U68" s="42"/>
      <c r="V68" s="42"/>
      <c r="W68" s="42"/>
      <c r="X68" s="42"/>
      <c r="Y68" s="42"/>
      <c r="Z68" s="42"/>
      <c r="AA68" s="42"/>
      <c r="AB68" s="42"/>
      <c r="AC68" s="42" t="s">
        <v>180</v>
      </c>
      <c r="AD68" s="42" t="s">
        <v>181</v>
      </c>
      <c r="AE68" s="42" t="s">
        <v>180</v>
      </c>
      <c r="AF68" s="42" t="s">
        <v>181</v>
      </c>
      <c r="AG68" s="42" t="s">
        <v>105</v>
      </c>
      <c r="AH68" s="74" t="s">
        <v>182</v>
      </c>
      <c r="AI68" s="75" t="s">
        <v>183</v>
      </c>
      <c r="AJ68" s="42" t="s">
        <v>68</v>
      </c>
      <c r="AK68" s="42" t="s">
        <v>69</v>
      </c>
      <c r="AL68" s="42"/>
      <c r="XFD68" s="47" t="s">
        <v>70</v>
      </c>
    </row>
    <row r="69" s="5" customFormat="1" ht="30" customHeight="1" spans="1:38 16384:16384">
      <c r="A69" s="31" t="s">
        <v>46</v>
      </c>
      <c r="B69" s="32" t="s">
        <v>184</v>
      </c>
      <c r="C69" s="32"/>
      <c r="D69" s="32"/>
      <c r="E69" s="32"/>
      <c r="F69" s="32"/>
      <c r="G69" s="32"/>
      <c r="H69" s="32"/>
      <c r="I69" s="32"/>
      <c r="J69" s="32"/>
      <c r="K69" s="70"/>
      <c r="L69" s="70"/>
      <c r="M69" s="70">
        <f>M70+M86+M92</f>
        <v>7</v>
      </c>
      <c r="N69" s="70"/>
      <c r="O69" s="70"/>
      <c r="P69" s="70">
        <f t="shared" ref="P69:AB69" si="19">P70+P86+P92</f>
        <v>5627.6</v>
      </c>
      <c r="Q69" s="70">
        <f t="shared" si="19"/>
        <v>5230</v>
      </c>
      <c r="R69" s="70">
        <f t="shared" si="19"/>
        <v>2100</v>
      </c>
      <c r="S69" s="70">
        <f t="shared" si="19"/>
        <v>2230</v>
      </c>
      <c r="T69" s="70">
        <f t="shared" si="19"/>
        <v>900</v>
      </c>
      <c r="U69" s="70">
        <f t="shared" si="19"/>
        <v>0</v>
      </c>
      <c r="V69" s="70">
        <f t="shared" si="19"/>
        <v>0</v>
      </c>
      <c r="W69" s="70">
        <f t="shared" si="19"/>
        <v>0</v>
      </c>
      <c r="X69" s="70">
        <f t="shared" si="19"/>
        <v>0</v>
      </c>
      <c r="Y69" s="70">
        <f t="shared" si="19"/>
        <v>0</v>
      </c>
      <c r="Z69" s="70">
        <f t="shared" si="19"/>
        <v>0</v>
      </c>
      <c r="AA69" s="70">
        <f t="shared" si="19"/>
        <v>0</v>
      </c>
      <c r="AB69" s="70">
        <f t="shared" si="19"/>
        <v>0</v>
      </c>
      <c r="AC69" s="71"/>
      <c r="AD69" s="71"/>
      <c r="AE69" s="71"/>
      <c r="AF69" s="71"/>
      <c r="AG69" s="71"/>
      <c r="AH69" s="71"/>
      <c r="AI69" s="72"/>
      <c r="AJ69" s="71"/>
      <c r="AK69" s="71"/>
      <c r="AL69" s="71"/>
    </row>
    <row r="70" s="5" customFormat="1" ht="30" customHeight="1" spans="1:38 16384:16384">
      <c r="A70" s="35" t="s">
        <v>48</v>
      </c>
      <c r="B70" s="49" t="s">
        <v>185</v>
      </c>
      <c r="C70" s="49"/>
      <c r="D70" s="49"/>
      <c r="E70" s="49"/>
      <c r="F70" s="49"/>
      <c r="G70" s="49"/>
      <c r="H70" s="49"/>
      <c r="I70" s="49"/>
      <c r="J70" s="49"/>
      <c r="K70" s="50">
        <f>K72+K75+K76+K85</f>
        <v>37.6</v>
      </c>
      <c r="L70" s="50"/>
      <c r="M70" s="50">
        <f t="shared" ref="M70:AB70" si="20">M72+M75+M76+M85</f>
        <v>6</v>
      </c>
      <c r="N70" s="50">
        <f t="shared" si="20"/>
        <v>1809</v>
      </c>
      <c r="O70" s="50">
        <f t="shared" si="20"/>
        <v>7678</v>
      </c>
      <c r="P70" s="50">
        <f t="shared" si="20"/>
        <v>5237.6</v>
      </c>
      <c r="Q70" s="50">
        <f t="shared" si="20"/>
        <v>4860</v>
      </c>
      <c r="R70" s="50">
        <f t="shared" si="20"/>
        <v>2100</v>
      </c>
      <c r="S70" s="50">
        <f t="shared" si="20"/>
        <v>2160</v>
      </c>
      <c r="T70" s="50">
        <f t="shared" si="20"/>
        <v>600</v>
      </c>
      <c r="U70" s="50">
        <f t="shared" si="20"/>
        <v>0</v>
      </c>
      <c r="V70" s="50">
        <f t="shared" si="20"/>
        <v>0</v>
      </c>
      <c r="W70" s="50">
        <f t="shared" si="20"/>
        <v>0</v>
      </c>
      <c r="X70" s="50">
        <f t="shared" si="20"/>
        <v>0</v>
      </c>
      <c r="Y70" s="50">
        <f t="shared" si="20"/>
        <v>0</v>
      </c>
      <c r="Z70" s="50">
        <f t="shared" si="20"/>
        <v>0</v>
      </c>
      <c r="AA70" s="50">
        <f t="shared" si="20"/>
        <v>0</v>
      </c>
      <c r="AB70" s="50">
        <f t="shared" si="20"/>
        <v>0</v>
      </c>
      <c r="AC70" s="51"/>
      <c r="AD70" s="51"/>
      <c r="AE70" s="51"/>
      <c r="AF70" s="51"/>
      <c r="AG70" s="51"/>
      <c r="AH70" s="51"/>
      <c r="AI70" s="52"/>
      <c r="AJ70" s="51"/>
      <c r="AK70" s="51"/>
      <c r="AL70" s="51"/>
    </row>
    <row r="71" s="5" customFormat="1" ht="30" customHeight="1" spans="1:38 16384:16384">
      <c r="A71" s="48" t="s">
        <v>50</v>
      </c>
      <c r="B71" s="49" t="s">
        <v>186</v>
      </c>
      <c r="C71" s="49"/>
      <c r="D71" s="49"/>
      <c r="E71" s="49"/>
      <c r="F71" s="49"/>
      <c r="G71" s="49"/>
      <c r="H71" s="49"/>
      <c r="I71" s="49"/>
      <c r="J71" s="49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1"/>
      <c r="AD71" s="51"/>
      <c r="AE71" s="51"/>
      <c r="AF71" s="51"/>
      <c r="AG71" s="51"/>
      <c r="AH71" s="51"/>
      <c r="AI71" s="52"/>
      <c r="AJ71" s="51"/>
      <c r="AK71" s="51"/>
      <c r="AL71" s="51"/>
    </row>
    <row r="72" s="5" customFormat="1" ht="47" customHeight="1" spans="1:38 16384:16384">
      <c r="A72" s="48" t="s">
        <v>50</v>
      </c>
      <c r="B72" s="49" t="s">
        <v>187</v>
      </c>
      <c r="C72" s="49"/>
      <c r="D72" s="49"/>
      <c r="E72" s="49"/>
      <c r="F72" s="49"/>
      <c r="G72" s="49"/>
      <c r="H72" s="49"/>
      <c r="I72" s="49"/>
      <c r="J72" s="49"/>
      <c r="K72" s="50">
        <f>SUM(K73:K74)</f>
        <v>23.6</v>
      </c>
      <c r="L72" s="50"/>
      <c r="M72" s="50">
        <f t="shared" ref="M72:AB72" si="21">SUM(M73:M74)</f>
        <v>2</v>
      </c>
      <c r="N72" s="50">
        <f t="shared" si="21"/>
        <v>699</v>
      </c>
      <c r="O72" s="50">
        <f t="shared" si="21"/>
        <v>0</v>
      </c>
      <c r="P72" s="50">
        <f t="shared" si="21"/>
        <v>780</v>
      </c>
      <c r="Q72" s="50">
        <f t="shared" si="21"/>
        <v>740</v>
      </c>
      <c r="R72" s="50">
        <f t="shared" si="21"/>
        <v>0</v>
      </c>
      <c r="S72" s="50">
        <f t="shared" si="21"/>
        <v>140</v>
      </c>
      <c r="T72" s="50">
        <f t="shared" si="21"/>
        <v>600</v>
      </c>
      <c r="U72" s="50">
        <f t="shared" si="21"/>
        <v>0</v>
      </c>
      <c r="V72" s="50">
        <f t="shared" si="21"/>
        <v>0</v>
      </c>
      <c r="W72" s="50">
        <f t="shared" si="21"/>
        <v>0</v>
      </c>
      <c r="X72" s="50">
        <f t="shared" si="21"/>
        <v>0</v>
      </c>
      <c r="Y72" s="50">
        <f t="shared" si="21"/>
        <v>0</v>
      </c>
      <c r="Z72" s="50">
        <f t="shared" si="21"/>
        <v>0</v>
      </c>
      <c r="AA72" s="50">
        <f t="shared" si="21"/>
        <v>0</v>
      </c>
      <c r="AB72" s="50">
        <f t="shared" si="21"/>
        <v>0</v>
      </c>
      <c r="AC72" s="51"/>
      <c r="AD72" s="51"/>
      <c r="AE72" s="51"/>
      <c r="AF72" s="51"/>
      <c r="AG72" s="51"/>
      <c r="AH72" s="51"/>
      <c r="AI72" s="52"/>
      <c r="AJ72" s="51"/>
      <c r="AK72" s="51"/>
      <c r="AL72" s="51"/>
    </row>
    <row r="73" s="5" customFormat="1" ht="122" customHeight="1" spans="1:38 16384:16384">
      <c r="A73" s="41">
        <f>SUBTOTAL(103,$D$11:D73)</f>
        <v>10</v>
      </c>
      <c r="B73" s="63" t="s">
        <v>188</v>
      </c>
      <c r="C73" s="42">
        <v>2026</v>
      </c>
      <c r="D73" s="44" t="s">
        <v>189</v>
      </c>
      <c r="E73" s="44" t="s">
        <v>185</v>
      </c>
      <c r="F73" s="44" t="s">
        <v>187</v>
      </c>
      <c r="G73" s="44" t="s">
        <v>59</v>
      </c>
      <c r="H73" s="44" t="s">
        <v>190</v>
      </c>
      <c r="I73" s="54" t="s">
        <v>98</v>
      </c>
      <c r="J73" s="44" t="s">
        <v>191</v>
      </c>
      <c r="K73" s="55">
        <v>16.6</v>
      </c>
      <c r="L73" s="55" t="s">
        <v>100</v>
      </c>
      <c r="M73" s="55">
        <v>1</v>
      </c>
      <c r="N73" s="55">
        <v>578</v>
      </c>
      <c r="O73" s="55"/>
      <c r="P73" s="41">
        <v>390</v>
      </c>
      <c r="Q73" s="55">
        <f>R73+S73+T73+U73+V73+W73+X73+Y73</f>
        <v>370</v>
      </c>
      <c r="R73" s="55"/>
      <c r="S73" s="55">
        <v>70</v>
      </c>
      <c r="T73" s="55">
        <v>300</v>
      </c>
      <c r="U73" s="55"/>
      <c r="V73" s="55"/>
      <c r="W73" s="55"/>
      <c r="X73" s="55"/>
      <c r="Y73" s="55"/>
      <c r="Z73" s="55"/>
      <c r="AA73" s="55"/>
      <c r="AB73" s="55"/>
      <c r="AC73" s="55" t="s">
        <v>101</v>
      </c>
      <c r="AD73" s="55" t="s">
        <v>102</v>
      </c>
      <c r="AE73" s="55" t="s">
        <v>103</v>
      </c>
      <c r="AF73" s="55" t="s">
        <v>104</v>
      </c>
      <c r="AG73" s="55" t="s">
        <v>105</v>
      </c>
      <c r="AH73" s="58" t="s">
        <v>192</v>
      </c>
      <c r="AI73" s="64" t="s">
        <v>107</v>
      </c>
      <c r="AJ73" s="57" t="s">
        <v>68</v>
      </c>
      <c r="AK73" s="57" t="s">
        <v>69</v>
      </c>
      <c r="AL73" s="58"/>
      <c r="XFD73" s="59" t="s">
        <v>70</v>
      </c>
    </row>
    <row r="74" s="5" customFormat="1" ht="122" customHeight="1" spans="1:38 16384:16384">
      <c r="A74" s="41">
        <f>SUBTOTAL(103,$D$11:D74)</f>
        <v>11</v>
      </c>
      <c r="B74" s="63" t="s">
        <v>193</v>
      </c>
      <c r="C74" s="42">
        <v>2026</v>
      </c>
      <c r="D74" s="44" t="s">
        <v>194</v>
      </c>
      <c r="E74" s="44" t="s">
        <v>185</v>
      </c>
      <c r="F74" s="44" t="s">
        <v>187</v>
      </c>
      <c r="G74" s="44" t="s">
        <v>59</v>
      </c>
      <c r="H74" s="44" t="s">
        <v>195</v>
      </c>
      <c r="I74" s="54" t="s">
        <v>98</v>
      </c>
      <c r="J74" s="44" t="s">
        <v>196</v>
      </c>
      <c r="K74" s="55">
        <v>7</v>
      </c>
      <c r="L74" s="55" t="s">
        <v>100</v>
      </c>
      <c r="M74" s="55">
        <v>1</v>
      </c>
      <c r="N74" s="55">
        <v>121</v>
      </c>
      <c r="O74" s="55"/>
      <c r="P74" s="41">
        <v>390</v>
      </c>
      <c r="Q74" s="55">
        <f>R74+S74+T74+U74+V74+W74+X74+Y74</f>
        <v>370</v>
      </c>
      <c r="R74" s="55"/>
      <c r="S74" s="55">
        <v>70</v>
      </c>
      <c r="T74" s="55">
        <v>300</v>
      </c>
      <c r="U74" s="55"/>
      <c r="V74" s="55"/>
      <c r="W74" s="55"/>
      <c r="X74" s="55"/>
      <c r="Y74" s="55"/>
      <c r="Z74" s="55"/>
      <c r="AA74" s="55"/>
      <c r="AB74" s="55"/>
      <c r="AC74" s="55" t="s">
        <v>130</v>
      </c>
      <c r="AD74" s="55" t="s">
        <v>131</v>
      </c>
      <c r="AE74" s="55" t="s">
        <v>103</v>
      </c>
      <c r="AF74" s="55" t="s">
        <v>104</v>
      </c>
      <c r="AG74" s="55" t="s">
        <v>105</v>
      </c>
      <c r="AH74" s="58" t="s">
        <v>197</v>
      </c>
      <c r="AI74" s="64" t="s">
        <v>198</v>
      </c>
      <c r="AJ74" s="57" t="s">
        <v>68</v>
      </c>
      <c r="AK74" s="57" t="s">
        <v>69</v>
      </c>
      <c r="AL74" s="58"/>
      <c r="XFD74" s="59" t="s">
        <v>70</v>
      </c>
    </row>
    <row r="75" s="5" customFormat="1" ht="30" customHeight="1" spans="1:38 16384:16384">
      <c r="A75" s="48" t="s">
        <v>50</v>
      </c>
      <c r="B75" s="49" t="s">
        <v>199</v>
      </c>
      <c r="C75" s="49"/>
      <c r="D75" s="49"/>
      <c r="E75" s="49"/>
      <c r="F75" s="49"/>
      <c r="G75" s="49"/>
      <c r="H75" s="49"/>
      <c r="I75" s="49"/>
      <c r="J75" s="49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1"/>
      <c r="AD75" s="51"/>
      <c r="AE75" s="51"/>
      <c r="AF75" s="51"/>
      <c r="AG75" s="51"/>
      <c r="AH75" s="51"/>
      <c r="AI75" s="52"/>
      <c r="AJ75" s="51"/>
      <c r="AK75" s="51"/>
      <c r="AL75" s="51"/>
    </row>
    <row r="76" s="5" customFormat="1" ht="30" customHeight="1" spans="1:38 16384:16384">
      <c r="A76" s="48" t="s">
        <v>50</v>
      </c>
      <c r="B76" s="49" t="s">
        <v>200</v>
      </c>
      <c r="C76" s="49"/>
      <c r="D76" s="49"/>
      <c r="E76" s="49"/>
      <c r="F76" s="49"/>
      <c r="G76" s="49"/>
      <c r="H76" s="49"/>
      <c r="I76" s="49"/>
      <c r="J76" s="49"/>
      <c r="K76" s="50">
        <f>SUM(K77:K80)</f>
        <v>14</v>
      </c>
      <c r="L76" s="50"/>
      <c r="M76" s="50">
        <f t="shared" ref="M76:AB76" si="22">SUM(M77:M80)</f>
        <v>4</v>
      </c>
      <c r="N76" s="50">
        <f t="shared" si="22"/>
        <v>1110</v>
      </c>
      <c r="O76" s="50">
        <f t="shared" si="22"/>
        <v>7678</v>
      </c>
      <c r="P76" s="50">
        <f t="shared" si="22"/>
        <v>4457.6</v>
      </c>
      <c r="Q76" s="50">
        <f t="shared" si="22"/>
        <v>4120</v>
      </c>
      <c r="R76" s="50">
        <f t="shared" si="22"/>
        <v>2100</v>
      </c>
      <c r="S76" s="50">
        <f t="shared" si="22"/>
        <v>2020</v>
      </c>
      <c r="T76" s="50">
        <f t="shared" si="22"/>
        <v>0</v>
      </c>
      <c r="U76" s="50">
        <f t="shared" si="22"/>
        <v>0</v>
      </c>
      <c r="V76" s="50">
        <f t="shared" si="22"/>
        <v>0</v>
      </c>
      <c r="W76" s="50">
        <f t="shared" si="22"/>
        <v>0</v>
      </c>
      <c r="X76" s="50">
        <f t="shared" si="22"/>
        <v>0</v>
      </c>
      <c r="Y76" s="50">
        <f t="shared" si="22"/>
        <v>0</v>
      </c>
      <c r="Z76" s="50">
        <f t="shared" si="22"/>
        <v>0</v>
      </c>
      <c r="AA76" s="50">
        <f t="shared" si="22"/>
        <v>0</v>
      </c>
      <c r="AB76" s="50">
        <f t="shared" si="22"/>
        <v>0</v>
      </c>
      <c r="AC76" s="51"/>
      <c r="AD76" s="51"/>
      <c r="AE76" s="51"/>
      <c r="AF76" s="51"/>
      <c r="AG76" s="51"/>
      <c r="AH76" s="51"/>
      <c r="AI76" s="52"/>
      <c r="AJ76" s="51"/>
      <c r="AK76" s="51"/>
      <c r="AL76" s="51"/>
    </row>
    <row r="77" s="5" customFormat="1" ht="123" customHeight="1" spans="1:38 16384:16384">
      <c r="A77" s="41">
        <f>SUBTOTAL(103,$D$11:D77)</f>
        <v>12</v>
      </c>
      <c r="B77" s="63" t="s">
        <v>201</v>
      </c>
      <c r="C77" s="63">
        <v>2026</v>
      </c>
      <c r="D77" s="44" t="s">
        <v>202</v>
      </c>
      <c r="E77" s="44" t="s">
        <v>185</v>
      </c>
      <c r="F77" s="44" t="s">
        <v>200</v>
      </c>
      <c r="G77" s="44" t="s">
        <v>59</v>
      </c>
      <c r="H77" s="44" t="s">
        <v>203</v>
      </c>
      <c r="I77" s="54" t="s">
        <v>98</v>
      </c>
      <c r="J77" s="44" t="s">
        <v>204</v>
      </c>
      <c r="K77" s="55">
        <v>1</v>
      </c>
      <c r="L77" s="55" t="s">
        <v>129</v>
      </c>
      <c r="M77" s="55">
        <v>1</v>
      </c>
      <c r="N77" s="55">
        <v>112</v>
      </c>
      <c r="O77" s="55">
        <v>2910</v>
      </c>
      <c r="P77" s="55">
        <v>682.6</v>
      </c>
      <c r="Q77" s="55">
        <f>R77+S77+T77+U77+V77+W77+X77+Y77</f>
        <v>650</v>
      </c>
      <c r="R77" s="55">
        <v>300</v>
      </c>
      <c r="S77" s="55">
        <v>350</v>
      </c>
      <c r="T77" s="55"/>
      <c r="U77" s="55"/>
      <c r="V77" s="55"/>
      <c r="W77" s="55"/>
      <c r="X77" s="55"/>
      <c r="Y77" s="55"/>
      <c r="Z77" s="55"/>
      <c r="AA77" s="55"/>
      <c r="AB77" s="55"/>
      <c r="AC77" s="55" t="s">
        <v>205</v>
      </c>
      <c r="AD77" s="55" t="s">
        <v>206</v>
      </c>
      <c r="AE77" s="55" t="s">
        <v>207</v>
      </c>
      <c r="AF77" s="55" t="s">
        <v>208</v>
      </c>
      <c r="AG77" s="55" t="s">
        <v>208</v>
      </c>
      <c r="AH77" s="58" t="s">
        <v>209</v>
      </c>
      <c r="AI77" s="64" t="s">
        <v>210</v>
      </c>
      <c r="AJ77" s="57" t="s">
        <v>68</v>
      </c>
      <c r="AK77" s="57" t="s">
        <v>69</v>
      </c>
      <c r="AL77" s="58"/>
      <c r="XFD77" s="59" t="s">
        <v>70</v>
      </c>
    </row>
    <row r="78" s="5" customFormat="1" ht="173" customHeight="1" spans="1:38 16384:16384">
      <c r="A78" s="41">
        <f>SUBTOTAL(103,$D$11:D78)</f>
        <v>13</v>
      </c>
      <c r="B78" s="63" t="s">
        <v>211</v>
      </c>
      <c r="C78" s="63">
        <v>2026</v>
      </c>
      <c r="D78" s="44" t="s">
        <v>212</v>
      </c>
      <c r="E78" s="44" t="s">
        <v>185</v>
      </c>
      <c r="F78" s="44" t="s">
        <v>200</v>
      </c>
      <c r="G78" s="44" t="s">
        <v>59</v>
      </c>
      <c r="H78" s="44" t="s">
        <v>213</v>
      </c>
      <c r="I78" s="54" t="s">
        <v>98</v>
      </c>
      <c r="J78" s="44" t="s">
        <v>214</v>
      </c>
      <c r="K78" s="55">
        <v>1</v>
      </c>
      <c r="L78" s="55" t="s">
        <v>129</v>
      </c>
      <c r="M78" s="55">
        <v>1</v>
      </c>
      <c r="N78" s="55">
        <v>756</v>
      </c>
      <c r="O78" s="55">
        <v>3740</v>
      </c>
      <c r="P78" s="55">
        <v>1250</v>
      </c>
      <c r="Q78" s="55">
        <f>R78+S78+T78+U78+V78+W78+X78+Y78</f>
        <v>1150</v>
      </c>
      <c r="R78" s="55">
        <v>600</v>
      </c>
      <c r="S78" s="55">
        <v>550</v>
      </c>
      <c r="T78" s="55"/>
      <c r="U78" s="55"/>
      <c r="V78" s="55"/>
      <c r="W78" s="55"/>
      <c r="X78" s="55"/>
      <c r="Y78" s="55"/>
      <c r="Z78" s="55"/>
      <c r="AA78" s="55"/>
      <c r="AB78" s="55"/>
      <c r="AC78" s="55" t="s">
        <v>205</v>
      </c>
      <c r="AD78" s="55" t="s">
        <v>206</v>
      </c>
      <c r="AE78" s="55" t="s">
        <v>207</v>
      </c>
      <c r="AF78" s="55" t="s">
        <v>208</v>
      </c>
      <c r="AG78" s="55" t="s">
        <v>208</v>
      </c>
      <c r="AH78" s="58" t="s">
        <v>215</v>
      </c>
      <c r="AI78" s="64" t="s">
        <v>210</v>
      </c>
      <c r="AJ78" s="57" t="s">
        <v>68</v>
      </c>
      <c r="AK78" s="57" t="s">
        <v>69</v>
      </c>
      <c r="AL78" s="58"/>
      <c r="XFD78" s="59" t="s">
        <v>70</v>
      </c>
    </row>
    <row r="79" s="5" customFormat="1" ht="165" customHeight="1" spans="1:38 16384:16384">
      <c r="A79" s="41">
        <f>SUBTOTAL(103,$D$11:D79)</f>
        <v>14</v>
      </c>
      <c r="B79" s="63" t="s">
        <v>216</v>
      </c>
      <c r="C79" s="63">
        <v>2026</v>
      </c>
      <c r="D79" s="44" t="s">
        <v>217</v>
      </c>
      <c r="E79" s="44" t="s">
        <v>185</v>
      </c>
      <c r="F79" s="44" t="s">
        <v>200</v>
      </c>
      <c r="G79" s="44" t="s">
        <v>59</v>
      </c>
      <c r="H79" s="44" t="s">
        <v>218</v>
      </c>
      <c r="I79" s="54" t="s">
        <v>98</v>
      </c>
      <c r="J79" s="44" t="s">
        <v>219</v>
      </c>
      <c r="K79" s="55">
        <v>10</v>
      </c>
      <c r="L79" s="55" t="s">
        <v>100</v>
      </c>
      <c r="M79" s="55">
        <v>1</v>
      </c>
      <c r="N79" s="55">
        <v>23</v>
      </c>
      <c r="O79" s="55">
        <v>211</v>
      </c>
      <c r="P79" s="55">
        <v>1200</v>
      </c>
      <c r="Q79" s="55">
        <f>R79+S79+T79+U79+V79+W79+X79+Y79</f>
        <v>1100</v>
      </c>
      <c r="R79" s="55">
        <v>600</v>
      </c>
      <c r="S79" s="55">
        <v>500</v>
      </c>
      <c r="T79" s="55"/>
      <c r="U79" s="55"/>
      <c r="V79" s="55"/>
      <c r="W79" s="55"/>
      <c r="X79" s="55"/>
      <c r="Y79" s="55"/>
      <c r="Z79" s="55"/>
      <c r="AA79" s="55"/>
      <c r="AB79" s="55"/>
      <c r="AC79" s="55" t="s">
        <v>205</v>
      </c>
      <c r="AD79" s="55" t="s">
        <v>206</v>
      </c>
      <c r="AE79" s="55" t="s">
        <v>207</v>
      </c>
      <c r="AF79" s="55" t="s">
        <v>208</v>
      </c>
      <c r="AG79" s="55" t="s">
        <v>208</v>
      </c>
      <c r="AH79" s="58" t="s">
        <v>220</v>
      </c>
      <c r="AI79" s="64" t="s">
        <v>210</v>
      </c>
      <c r="AJ79" s="57" t="s">
        <v>68</v>
      </c>
      <c r="AK79" s="57" t="s">
        <v>69</v>
      </c>
      <c r="AL79" s="58"/>
      <c r="XFD79" s="59" t="s">
        <v>70</v>
      </c>
    </row>
    <row r="80" s="5" customFormat="1" ht="148" customHeight="1" spans="1:38 16384:16384">
      <c r="A80" s="41">
        <f>SUBTOTAL(103,$D$11:D80)</f>
        <v>15</v>
      </c>
      <c r="B80" s="63" t="s">
        <v>221</v>
      </c>
      <c r="C80" s="63">
        <v>2026</v>
      </c>
      <c r="D80" s="44" t="s">
        <v>222</v>
      </c>
      <c r="E80" s="44" t="s">
        <v>185</v>
      </c>
      <c r="F80" s="44" t="s">
        <v>200</v>
      </c>
      <c r="G80" s="44" t="s">
        <v>59</v>
      </c>
      <c r="H80" s="44" t="s">
        <v>223</v>
      </c>
      <c r="I80" s="54" t="s">
        <v>98</v>
      </c>
      <c r="J80" s="44" t="s">
        <v>224</v>
      </c>
      <c r="K80" s="55">
        <v>2</v>
      </c>
      <c r="L80" s="55" t="s">
        <v>129</v>
      </c>
      <c r="M80" s="55">
        <v>1</v>
      </c>
      <c r="N80" s="55">
        <v>219</v>
      </c>
      <c r="O80" s="55">
        <v>817</v>
      </c>
      <c r="P80" s="55">
        <v>1325</v>
      </c>
      <c r="Q80" s="55">
        <f>R80+S80+T80+U80+V80+W80+X80+Y80</f>
        <v>1220</v>
      </c>
      <c r="R80" s="55">
        <v>600</v>
      </c>
      <c r="S80" s="55">
        <v>620</v>
      </c>
      <c r="T80" s="55"/>
      <c r="U80" s="55"/>
      <c r="V80" s="55"/>
      <c r="W80" s="55"/>
      <c r="X80" s="55"/>
      <c r="Y80" s="55"/>
      <c r="Z80" s="55"/>
      <c r="AA80" s="55"/>
      <c r="AB80" s="55"/>
      <c r="AC80" s="55" t="s">
        <v>205</v>
      </c>
      <c r="AD80" s="55" t="s">
        <v>206</v>
      </c>
      <c r="AE80" s="55" t="s">
        <v>207</v>
      </c>
      <c r="AF80" s="55" t="s">
        <v>208</v>
      </c>
      <c r="AG80" s="55" t="s">
        <v>208</v>
      </c>
      <c r="AH80" s="58" t="s">
        <v>225</v>
      </c>
      <c r="AI80" s="64" t="s">
        <v>210</v>
      </c>
      <c r="AJ80" s="57" t="s">
        <v>68</v>
      </c>
      <c r="AK80" s="57" t="s">
        <v>69</v>
      </c>
      <c r="AL80" s="58"/>
      <c r="XFD80" s="59" t="s">
        <v>70</v>
      </c>
    </row>
    <row r="81" s="5" customFormat="1" ht="30" customHeight="1" spans="1:38 16384:16384">
      <c r="A81" s="48" t="s">
        <v>50</v>
      </c>
      <c r="B81" s="49" t="s">
        <v>226</v>
      </c>
      <c r="C81" s="49"/>
      <c r="D81" s="49"/>
      <c r="E81" s="49"/>
      <c r="F81" s="49"/>
      <c r="G81" s="49"/>
      <c r="H81" s="49"/>
      <c r="I81" s="49"/>
      <c r="J81" s="49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1"/>
      <c r="AD81" s="51"/>
      <c r="AE81" s="51"/>
      <c r="AF81" s="51"/>
      <c r="AG81" s="51"/>
      <c r="AH81" s="51"/>
      <c r="AI81" s="52"/>
      <c r="AJ81" s="51"/>
      <c r="AK81" s="51"/>
      <c r="AL81" s="51"/>
    </row>
    <row r="82" s="5" customFormat="1" ht="30" customHeight="1" spans="1:38 16384:16384">
      <c r="A82" s="48" t="s">
        <v>50</v>
      </c>
      <c r="B82" s="49" t="s">
        <v>227</v>
      </c>
      <c r="C82" s="49"/>
      <c r="D82" s="49"/>
      <c r="E82" s="49"/>
      <c r="F82" s="49"/>
      <c r="G82" s="49"/>
      <c r="H82" s="49"/>
      <c r="I82" s="49"/>
      <c r="J82" s="4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1"/>
      <c r="AD82" s="51"/>
      <c r="AE82" s="51"/>
      <c r="AF82" s="51"/>
      <c r="AG82" s="51"/>
      <c r="AH82" s="51"/>
      <c r="AI82" s="52"/>
      <c r="AJ82" s="51"/>
      <c r="AK82" s="51"/>
      <c r="AL82" s="51"/>
    </row>
    <row r="83" s="5" customFormat="1" ht="30" customHeight="1" spans="1:38 16384:16384">
      <c r="A83" s="48" t="s">
        <v>50</v>
      </c>
      <c r="B83" s="49" t="s">
        <v>228</v>
      </c>
      <c r="C83" s="49"/>
      <c r="D83" s="49"/>
      <c r="E83" s="49"/>
      <c r="F83" s="49"/>
      <c r="G83" s="49"/>
      <c r="H83" s="49"/>
      <c r="I83" s="49"/>
      <c r="J83" s="49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1"/>
      <c r="AD83" s="51"/>
      <c r="AE83" s="51"/>
      <c r="AF83" s="51"/>
      <c r="AG83" s="51"/>
      <c r="AH83" s="51"/>
      <c r="AI83" s="52"/>
      <c r="AJ83" s="51"/>
      <c r="AK83" s="51"/>
      <c r="AL83" s="51"/>
    </row>
    <row r="84" s="5" customFormat="1" ht="30" customHeight="1" spans="1:38 16384:16384">
      <c r="A84" s="48" t="s">
        <v>50</v>
      </c>
      <c r="B84" s="49" t="s">
        <v>229</v>
      </c>
      <c r="C84" s="49"/>
      <c r="D84" s="49"/>
      <c r="E84" s="49"/>
      <c r="F84" s="49"/>
      <c r="G84" s="49"/>
      <c r="H84" s="49"/>
      <c r="I84" s="49"/>
      <c r="J84" s="49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1"/>
      <c r="AD84" s="51"/>
      <c r="AE84" s="51"/>
      <c r="AF84" s="51"/>
      <c r="AG84" s="51"/>
      <c r="AH84" s="51"/>
      <c r="AI84" s="52"/>
      <c r="AJ84" s="51"/>
      <c r="AK84" s="51"/>
      <c r="AL84" s="51"/>
    </row>
    <row r="85" s="5" customFormat="1" ht="30" customHeight="1" spans="1:38 16384:16384">
      <c r="A85" s="48" t="s">
        <v>50</v>
      </c>
      <c r="B85" s="49" t="s">
        <v>126</v>
      </c>
      <c r="C85" s="49"/>
      <c r="D85" s="49"/>
      <c r="E85" s="49"/>
      <c r="F85" s="49"/>
      <c r="G85" s="49"/>
      <c r="H85" s="49"/>
      <c r="I85" s="49"/>
      <c r="J85" s="49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1"/>
      <c r="AD85" s="51"/>
      <c r="AE85" s="51"/>
      <c r="AF85" s="51"/>
      <c r="AG85" s="51"/>
      <c r="AH85" s="51"/>
      <c r="AI85" s="52"/>
      <c r="AJ85" s="51"/>
      <c r="AK85" s="51"/>
      <c r="AL85" s="51"/>
    </row>
    <row r="86" s="5" customFormat="1" ht="30" customHeight="1" spans="1:38 16384:16384">
      <c r="A86" s="76" t="s">
        <v>48</v>
      </c>
      <c r="B86" s="49" t="s">
        <v>230</v>
      </c>
      <c r="C86" s="49"/>
      <c r="D86" s="49"/>
      <c r="E86" s="49"/>
      <c r="F86" s="49"/>
      <c r="G86" s="49"/>
      <c r="H86" s="49"/>
      <c r="I86" s="49"/>
      <c r="J86" s="49"/>
      <c r="K86" s="50">
        <f>K87+K88+K89+K90</f>
        <v>16</v>
      </c>
      <c r="L86" s="50"/>
      <c r="M86" s="50">
        <f t="shared" ref="M86:AB86" si="23">M87+M88+M89+M90</f>
        <v>1</v>
      </c>
      <c r="N86" s="50">
        <f t="shared" si="23"/>
        <v>813</v>
      </c>
      <c r="O86" s="50">
        <f t="shared" si="23"/>
        <v>220</v>
      </c>
      <c r="P86" s="50">
        <f t="shared" si="23"/>
        <v>390</v>
      </c>
      <c r="Q86" s="50">
        <f t="shared" si="23"/>
        <v>370</v>
      </c>
      <c r="R86" s="50">
        <f t="shared" si="23"/>
        <v>0</v>
      </c>
      <c r="S86" s="50">
        <f t="shared" si="23"/>
        <v>70</v>
      </c>
      <c r="T86" s="50">
        <f t="shared" si="23"/>
        <v>300</v>
      </c>
      <c r="U86" s="50">
        <f t="shared" si="23"/>
        <v>0</v>
      </c>
      <c r="V86" s="50">
        <f t="shared" si="23"/>
        <v>0</v>
      </c>
      <c r="W86" s="50">
        <f t="shared" si="23"/>
        <v>0</v>
      </c>
      <c r="X86" s="50">
        <f t="shared" si="23"/>
        <v>0</v>
      </c>
      <c r="Y86" s="50">
        <f t="shared" si="23"/>
        <v>0</v>
      </c>
      <c r="Z86" s="50">
        <f t="shared" si="23"/>
        <v>0</v>
      </c>
      <c r="AA86" s="50">
        <f t="shared" si="23"/>
        <v>0</v>
      </c>
      <c r="AB86" s="50">
        <f t="shared" si="23"/>
        <v>0</v>
      </c>
      <c r="AC86" s="51"/>
      <c r="AD86" s="51"/>
      <c r="AE86" s="51"/>
      <c r="AF86" s="51"/>
      <c r="AG86" s="51"/>
      <c r="AH86" s="51"/>
      <c r="AI86" s="52"/>
      <c r="AJ86" s="51"/>
      <c r="AK86" s="51"/>
      <c r="AL86" s="51"/>
    </row>
    <row r="87" s="5" customFormat="1" ht="30" customHeight="1" spans="1:38 16384:16384">
      <c r="A87" s="48" t="s">
        <v>50</v>
      </c>
      <c r="B87" s="49" t="s">
        <v>231</v>
      </c>
      <c r="C87" s="49"/>
      <c r="D87" s="49"/>
      <c r="E87" s="49"/>
      <c r="F87" s="49"/>
      <c r="G87" s="49"/>
      <c r="H87" s="49"/>
      <c r="I87" s="49"/>
      <c r="J87" s="49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1"/>
      <c r="AD87" s="51"/>
      <c r="AE87" s="51"/>
      <c r="AF87" s="51"/>
      <c r="AG87" s="51"/>
      <c r="AH87" s="51"/>
      <c r="AI87" s="52"/>
      <c r="AJ87" s="51"/>
      <c r="AK87" s="51"/>
      <c r="AL87" s="51"/>
    </row>
    <row r="88" s="5" customFormat="1" ht="30" customHeight="1" spans="1:38 16384:16384">
      <c r="A88" s="48" t="s">
        <v>50</v>
      </c>
      <c r="B88" s="49" t="s">
        <v>232</v>
      </c>
      <c r="C88" s="49"/>
      <c r="D88" s="49"/>
      <c r="E88" s="49"/>
      <c r="F88" s="49"/>
      <c r="G88" s="49"/>
      <c r="H88" s="49"/>
      <c r="I88" s="49"/>
      <c r="J88" s="49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1"/>
      <c r="AD88" s="51"/>
      <c r="AE88" s="51"/>
      <c r="AF88" s="51"/>
      <c r="AG88" s="51"/>
      <c r="AH88" s="51"/>
      <c r="AI88" s="52"/>
      <c r="AJ88" s="51"/>
      <c r="AK88" s="51"/>
      <c r="AL88" s="51"/>
    </row>
    <row r="89" s="5" customFormat="1" ht="30" customHeight="1" spans="1:38 16384:16384">
      <c r="A89" s="48" t="s">
        <v>50</v>
      </c>
      <c r="B89" s="49" t="s">
        <v>233</v>
      </c>
      <c r="C89" s="49"/>
      <c r="D89" s="49"/>
      <c r="E89" s="49"/>
      <c r="F89" s="49"/>
      <c r="G89" s="49"/>
      <c r="H89" s="49"/>
      <c r="I89" s="49"/>
      <c r="J89" s="49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1"/>
      <c r="AD89" s="51"/>
      <c r="AE89" s="51"/>
      <c r="AF89" s="51"/>
      <c r="AG89" s="51"/>
      <c r="AH89" s="51"/>
      <c r="AI89" s="52"/>
      <c r="AJ89" s="51"/>
      <c r="AK89" s="51"/>
      <c r="AL89" s="51"/>
    </row>
    <row r="90" s="5" customFormat="1" ht="30" customHeight="1" spans="1:38 16384:16384">
      <c r="A90" s="48" t="s">
        <v>50</v>
      </c>
      <c r="B90" s="49" t="s">
        <v>234</v>
      </c>
      <c r="C90" s="49"/>
      <c r="D90" s="49"/>
      <c r="E90" s="49"/>
      <c r="F90" s="49"/>
      <c r="G90" s="49"/>
      <c r="H90" s="49"/>
      <c r="I90" s="49"/>
      <c r="J90" s="49"/>
      <c r="K90" s="50">
        <f>SUM(K91:K91)</f>
        <v>16</v>
      </c>
      <c r="L90" s="50"/>
      <c r="M90" s="50">
        <f t="shared" ref="M90:AB90" si="24">SUM(M91:M91)</f>
        <v>1</v>
      </c>
      <c r="N90" s="50">
        <f t="shared" si="24"/>
        <v>813</v>
      </c>
      <c r="O90" s="50">
        <f t="shared" si="24"/>
        <v>220</v>
      </c>
      <c r="P90" s="50">
        <f t="shared" si="24"/>
        <v>390</v>
      </c>
      <c r="Q90" s="50">
        <f t="shared" si="24"/>
        <v>370</v>
      </c>
      <c r="R90" s="50">
        <f t="shared" si="24"/>
        <v>0</v>
      </c>
      <c r="S90" s="50">
        <f t="shared" si="24"/>
        <v>70</v>
      </c>
      <c r="T90" s="50">
        <f t="shared" si="24"/>
        <v>300</v>
      </c>
      <c r="U90" s="50">
        <f t="shared" si="24"/>
        <v>0</v>
      </c>
      <c r="V90" s="50">
        <f t="shared" si="24"/>
        <v>0</v>
      </c>
      <c r="W90" s="50">
        <f t="shared" si="24"/>
        <v>0</v>
      </c>
      <c r="X90" s="50">
        <f t="shared" si="24"/>
        <v>0</v>
      </c>
      <c r="Y90" s="50">
        <f t="shared" si="24"/>
        <v>0</v>
      </c>
      <c r="Z90" s="50">
        <f t="shared" si="24"/>
        <v>0</v>
      </c>
      <c r="AA90" s="50">
        <f t="shared" si="24"/>
        <v>0</v>
      </c>
      <c r="AB90" s="50">
        <f t="shared" si="24"/>
        <v>0</v>
      </c>
      <c r="AC90" s="51"/>
      <c r="AD90" s="51"/>
      <c r="AE90" s="51"/>
      <c r="AF90" s="51"/>
      <c r="AG90" s="51"/>
      <c r="AH90" s="51"/>
      <c r="AI90" s="52"/>
      <c r="AJ90" s="51"/>
      <c r="AK90" s="51"/>
      <c r="AL90" s="51"/>
    </row>
    <row r="91" s="5" customFormat="1" ht="108" customHeight="1" spans="1:38 16384:16384">
      <c r="A91" s="41">
        <f>SUBTOTAL(103,$D$11:D91)</f>
        <v>16</v>
      </c>
      <c r="B91" s="63" t="s">
        <v>235</v>
      </c>
      <c r="C91" s="63">
        <v>2026</v>
      </c>
      <c r="D91" s="44" t="s">
        <v>236</v>
      </c>
      <c r="E91" s="44" t="s">
        <v>230</v>
      </c>
      <c r="F91" s="44" t="s">
        <v>234</v>
      </c>
      <c r="G91" s="54" t="s">
        <v>59</v>
      </c>
      <c r="H91" s="44" t="s">
        <v>136</v>
      </c>
      <c r="I91" s="54" t="s">
        <v>98</v>
      </c>
      <c r="J91" s="44" t="s">
        <v>237</v>
      </c>
      <c r="K91" s="55">
        <v>16</v>
      </c>
      <c r="L91" s="55" t="s">
        <v>100</v>
      </c>
      <c r="M91" s="55">
        <v>1</v>
      </c>
      <c r="N91" s="55">
        <v>813</v>
      </c>
      <c r="O91" s="55">
        <v>220</v>
      </c>
      <c r="P91" s="41">
        <v>390</v>
      </c>
      <c r="Q91" s="55">
        <f>R91+S91+T91+U91+V91+W91+X91+Y91</f>
        <v>370</v>
      </c>
      <c r="R91" s="55"/>
      <c r="S91" s="55">
        <v>70</v>
      </c>
      <c r="T91" s="55">
        <v>300</v>
      </c>
      <c r="U91" s="55"/>
      <c r="V91" s="55"/>
      <c r="W91" s="55"/>
      <c r="X91" s="55"/>
      <c r="Y91" s="55"/>
      <c r="Z91" s="55"/>
      <c r="AA91" s="55"/>
      <c r="AB91" s="55"/>
      <c r="AC91" s="55" t="s">
        <v>101</v>
      </c>
      <c r="AD91" s="55" t="s">
        <v>102</v>
      </c>
      <c r="AE91" s="55" t="s">
        <v>103</v>
      </c>
      <c r="AF91" s="55" t="s">
        <v>104</v>
      </c>
      <c r="AG91" s="55" t="s">
        <v>105</v>
      </c>
      <c r="AH91" s="58" t="s">
        <v>238</v>
      </c>
      <c r="AI91" s="64" t="s">
        <v>107</v>
      </c>
      <c r="AJ91" s="57" t="s">
        <v>68</v>
      </c>
      <c r="AK91" s="57" t="s">
        <v>69</v>
      </c>
      <c r="AL91" s="58"/>
      <c r="XFD91" s="59" t="s">
        <v>70</v>
      </c>
    </row>
    <row r="92" s="5" customFormat="1" ht="30" customHeight="1" spans="1:38 16384:16384">
      <c r="A92" s="76" t="s">
        <v>48</v>
      </c>
      <c r="B92" s="49" t="s">
        <v>239</v>
      </c>
      <c r="C92" s="49"/>
      <c r="D92" s="49"/>
      <c r="E92" s="49"/>
      <c r="F92" s="49"/>
      <c r="G92" s="49"/>
      <c r="H92" s="49"/>
      <c r="I92" s="49"/>
      <c r="J92" s="49"/>
      <c r="K92" s="50">
        <f>K93+K94+K95+K96+K97+K98</f>
        <v>0</v>
      </c>
      <c r="L92" s="50"/>
      <c r="M92" s="50">
        <f t="shared" ref="M92:AB92" si="25">M93+M94+M95+M96+M97+M98</f>
        <v>0</v>
      </c>
      <c r="N92" s="50">
        <f t="shared" si="25"/>
        <v>0</v>
      </c>
      <c r="O92" s="50">
        <f t="shared" si="25"/>
        <v>0</v>
      </c>
      <c r="P92" s="50">
        <f t="shared" si="25"/>
        <v>0</v>
      </c>
      <c r="Q92" s="50">
        <f t="shared" si="25"/>
        <v>0</v>
      </c>
      <c r="R92" s="50">
        <f t="shared" si="25"/>
        <v>0</v>
      </c>
      <c r="S92" s="50">
        <f t="shared" si="25"/>
        <v>0</v>
      </c>
      <c r="T92" s="50">
        <f t="shared" si="25"/>
        <v>0</v>
      </c>
      <c r="U92" s="50">
        <f t="shared" si="25"/>
        <v>0</v>
      </c>
      <c r="V92" s="50">
        <f t="shared" si="25"/>
        <v>0</v>
      </c>
      <c r="W92" s="50">
        <f t="shared" si="25"/>
        <v>0</v>
      </c>
      <c r="X92" s="50">
        <f t="shared" si="25"/>
        <v>0</v>
      </c>
      <c r="Y92" s="50">
        <f t="shared" si="25"/>
        <v>0</v>
      </c>
      <c r="Z92" s="50">
        <f t="shared" si="25"/>
        <v>0</v>
      </c>
      <c r="AA92" s="50">
        <f t="shared" si="25"/>
        <v>0</v>
      </c>
      <c r="AB92" s="50">
        <f t="shared" si="25"/>
        <v>0</v>
      </c>
      <c r="AC92" s="51"/>
      <c r="AD92" s="51"/>
      <c r="AE92" s="51"/>
      <c r="AF92" s="51"/>
      <c r="AG92" s="51"/>
      <c r="AH92" s="51"/>
      <c r="AI92" s="52"/>
      <c r="AJ92" s="51"/>
      <c r="AK92" s="51"/>
      <c r="AL92" s="51"/>
    </row>
    <row r="93" s="5" customFormat="1" ht="30" customHeight="1" spans="1:38 16384:16384">
      <c r="A93" s="48" t="s">
        <v>50</v>
      </c>
      <c r="B93" s="49" t="s">
        <v>240</v>
      </c>
      <c r="C93" s="49"/>
      <c r="D93" s="49"/>
      <c r="E93" s="49"/>
      <c r="F93" s="49"/>
      <c r="G93" s="49"/>
      <c r="H93" s="49"/>
      <c r="I93" s="49"/>
      <c r="J93" s="49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1"/>
      <c r="AD93" s="51"/>
      <c r="AE93" s="51"/>
      <c r="AF93" s="51"/>
      <c r="AG93" s="51"/>
      <c r="AH93" s="51"/>
      <c r="AI93" s="52"/>
      <c r="AJ93" s="51"/>
      <c r="AK93" s="51"/>
      <c r="AL93" s="51"/>
    </row>
    <row r="94" s="5" customFormat="1" ht="30" customHeight="1" spans="1:38 16384:16384">
      <c r="A94" s="48" t="s">
        <v>50</v>
      </c>
      <c r="B94" s="49" t="s">
        <v>241</v>
      </c>
      <c r="C94" s="49"/>
      <c r="D94" s="49"/>
      <c r="E94" s="49"/>
      <c r="F94" s="49"/>
      <c r="G94" s="49"/>
      <c r="H94" s="49"/>
      <c r="I94" s="49"/>
      <c r="J94" s="49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1"/>
      <c r="AD94" s="51"/>
      <c r="AE94" s="51"/>
      <c r="AF94" s="51"/>
      <c r="AG94" s="51"/>
      <c r="AH94" s="51"/>
      <c r="AI94" s="52"/>
      <c r="AJ94" s="51"/>
      <c r="AK94" s="51"/>
      <c r="AL94" s="51"/>
    </row>
    <row r="95" s="5" customFormat="1" ht="30" customHeight="1" spans="1:38 16384:16384">
      <c r="A95" s="48" t="s">
        <v>50</v>
      </c>
      <c r="B95" s="49" t="s">
        <v>242</v>
      </c>
      <c r="C95" s="49"/>
      <c r="D95" s="49"/>
      <c r="E95" s="49"/>
      <c r="F95" s="49"/>
      <c r="G95" s="49"/>
      <c r="H95" s="49"/>
      <c r="I95" s="49"/>
      <c r="J95" s="49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1"/>
      <c r="AD95" s="51"/>
      <c r="AE95" s="51"/>
      <c r="AF95" s="51"/>
      <c r="AG95" s="51"/>
      <c r="AH95" s="51"/>
      <c r="AI95" s="52"/>
      <c r="AJ95" s="51"/>
      <c r="AK95" s="51"/>
      <c r="AL95" s="51"/>
    </row>
    <row r="96" s="5" customFormat="1" ht="30" customHeight="1" spans="1:38 16384:16384">
      <c r="A96" s="48" t="s">
        <v>50</v>
      </c>
      <c r="B96" s="49" t="s">
        <v>243</v>
      </c>
      <c r="C96" s="49"/>
      <c r="D96" s="49"/>
      <c r="E96" s="49"/>
      <c r="F96" s="49"/>
      <c r="G96" s="49"/>
      <c r="H96" s="49"/>
      <c r="I96" s="49"/>
      <c r="J96" s="49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1"/>
      <c r="AD96" s="51"/>
      <c r="AE96" s="51"/>
      <c r="AF96" s="51"/>
      <c r="AG96" s="51"/>
      <c r="AH96" s="51"/>
      <c r="AI96" s="52"/>
      <c r="AJ96" s="51"/>
      <c r="AK96" s="51"/>
      <c r="AL96" s="51"/>
    </row>
    <row r="97" s="5" customFormat="1" ht="30" customHeight="1" spans="1:38 16384:16384">
      <c r="A97" s="48" t="s">
        <v>50</v>
      </c>
      <c r="B97" s="49" t="s">
        <v>244</v>
      </c>
      <c r="C97" s="49"/>
      <c r="D97" s="49"/>
      <c r="E97" s="49"/>
      <c r="F97" s="49"/>
      <c r="G97" s="49"/>
      <c r="H97" s="49"/>
      <c r="I97" s="49"/>
      <c r="J97" s="49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1"/>
      <c r="AD97" s="51"/>
      <c r="AE97" s="51"/>
      <c r="AF97" s="51"/>
      <c r="AG97" s="51"/>
      <c r="AH97" s="51"/>
      <c r="AI97" s="52"/>
      <c r="AJ97" s="51"/>
      <c r="AK97" s="51"/>
      <c r="AL97" s="51"/>
    </row>
    <row r="98" s="5" customFormat="1" ht="30" customHeight="1" spans="1:38 16384:16384">
      <c r="A98" s="48" t="s">
        <v>50</v>
      </c>
      <c r="B98" s="49" t="s">
        <v>245</v>
      </c>
      <c r="C98" s="49"/>
      <c r="D98" s="49"/>
      <c r="E98" s="49"/>
      <c r="F98" s="49"/>
      <c r="G98" s="49"/>
      <c r="H98" s="49"/>
      <c r="I98" s="49"/>
      <c r="J98" s="49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1"/>
      <c r="AD98" s="51"/>
      <c r="AE98" s="51"/>
      <c r="AF98" s="51"/>
      <c r="AG98" s="51"/>
      <c r="AH98" s="51"/>
      <c r="AI98" s="52"/>
      <c r="AJ98" s="51"/>
      <c r="AK98" s="51"/>
      <c r="AL98" s="51"/>
    </row>
    <row r="99" s="5" customFormat="1" ht="30" customHeight="1" spans="1:38 16384:16384">
      <c r="A99" s="31" t="s">
        <v>46</v>
      </c>
      <c r="B99" s="32" t="s">
        <v>246</v>
      </c>
      <c r="C99" s="32"/>
      <c r="D99" s="32"/>
      <c r="E99" s="32"/>
      <c r="F99" s="32"/>
      <c r="G99" s="32"/>
      <c r="H99" s="32"/>
      <c r="I99" s="32"/>
      <c r="J99" s="32"/>
      <c r="K99" s="70"/>
      <c r="L99" s="70"/>
      <c r="M99" s="70">
        <f>M100</f>
        <v>2</v>
      </c>
      <c r="N99" s="70"/>
      <c r="O99" s="70"/>
      <c r="P99" s="70">
        <f t="shared" ref="P99:AB99" si="26">P100</f>
        <v>3700</v>
      </c>
      <c r="Q99" s="70">
        <f t="shared" si="26"/>
        <v>2614.84435</v>
      </c>
      <c r="R99" s="70">
        <f t="shared" si="26"/>
        <v>1797.73625</v>
      </c>
      <c r="S99" s="70">
        <f t="shared" si="26"/>
        <v>817.1081</v>
      </c>
      <c r="T99" s="70">
        <f t="shared" si="26"/>
        <v>0</v>
      </c>
      <c r="U99" s="70">
        <f t="shared" si="26"/>
        <v>0</v>
      </c>
      <c r="V99" s="70">
        <f t="shared" si="26"/>
        <v>0</v>
      </c>
      <c r="W99" s="70">
        <f t="shared" si="26"/>
        <v>0</v>
      </c>
      <c r="X99" s="70">
        <f t="shared" si="26"/>
        <v>0</v>
      </c>
      <c r="Y99" s="70">
        <f t="shared" si="26"/>
        <v>0</v>
      </c>
      <c r="Z99" s="70">
        <f t="shared" si="26"/>
        <v>1000</v>
      </c>
      <c r="AA99" s="70">
        <f t="shared" si="26"/>
        <v>0</v>
      </c>
      <c r="AB99" s="70">
        <f t="shared" si="26"/>
        <v>0</v>
      </c>
      <c r="AC99" s="71"/>
      <c r="AD99" s="71"/>
      <c r="AE99" s="71"/>
      <c r="AF99" s="71"/>
      <c r="AG99" s="71"/>
      <c r="AH99" s="71"/>
      <c r="AI99" s="72"/>
      <c r="AJ99" s="71"/>
      <c r="AK99" s="71"/>
      <c r="AL99" s="71"/>
    </row>
    <row r="100" s="5" customFormat="1" ht="30" customHeight="1" spans="1:38 16384:16384">
      <c r="A100" s="35" t="s">
        <v>48</v>
      </c>
      <c r="B100" s="49" t="s">
        <v>246</v>
      </c>
      <c r="C100" s="49"/>
      <c r="D100" s="49"/>
      <c r="E100" s="49"/>
      <c r="F100" s="49"/>
      <c r="G100" s="49"/>
      <c r="H100" s="49"/>
      <c r="I100" s="49"/>
      <c r="J100" s="49"/>
      <c r="K100" s="50">
        <f>K101+K102+K105+K106+K107+K108</f>
        <v>2</v>
      </c>
      <c r="L100" s="50"/>
      <c r="M100" s="50">
        <f t="shared" ref="M100:AB100" si="27">M101+M102+M105+M106+M107+M108</f>
        <v>2</v>
      </c>
      <c r="N100" s="50">
        <f t="shared" si="27"/>
        <v>2683</v>
      </c>
      <c r="O100" s="50">
        <f t="shared" si="27"/>
        <v>12178</v>
      </c>
      <c r="P100" s="50">
        <f t="shared" si="27"/>
        <v>3700</v>
      </c>
      <c r="Q100" s="50">
        <f t="shared" si="27"/>
        <v>2614.84435</v>
      </c>
      <c r="R100" s="50">
        <f t="shared" si="27"/>
        <v>1797.73625</v>
      </c>
      <c r="S100" s="50">
        <f t="shared" si="27"/>
        <v>817.1081</v>
      </c>
      <c r="T100" s="50">
        <f t="shared" si="27"/>
        <v>0</v>
      </c>
      <c r="U100" s="50">
        <f t="shared" si="27"/>
        <v>0</v>
      </c>
      <c r="V100" s="50">
        <f t="shared" si="27"/>
        <v>0</v>
      </c>
      <c r="W100" s="50">
        <f t="shared" si="27"/>
        <v>0</v>
      </c>
      <c r="X100" s="50">
        <f t="shared" si="27"/>
        <v>0</v>
      </c>
      <c r="Y100" s="50">
        <f t="shared" si="27"/>
        <v>0</v>
      </c>
      <c r="Z100" s="50">
        <f t="shared" si="27"/>
        <v>1000</v>
      </c>
      <c r="AA100" s="50">
        <f t="shared" si="27"/>
        <v>0</v>
      </c>
      <c r="AB100" s="50">
        <f t="shared" si="27"/>
        <v>0</v>
      </c>
      <c r="AC100" s="51"/>
      <c r="AD100" s="51"/>
      <c r="AE100" s="51"/>
      <c r="AF100" s="51"/>
      <c r="AG100" s="51"/>
      <c r="AH100" s="51"/>
      <c r="AI100" s="52"/>
      <c r="AJ100" s="51"/>
      <c r="AK100" s="51"/>
      <c r="AL100" s="51"/>
    </row>
    <row r="101" s="5" customFormat="1" ht="30" customHeight="1" spans="1:38 16384:16384">
      <c r="A101" s="48" t="s">
        <v>50</v>
      </c>
      <c r="B101" s="49" t="s">
        <v>247</v>
      </c>
      <c r="C101" s="49"/>
      <c r="D101" s="49"/>
      <c r="E101" s="49"/>
      <c r="F101" s="49"/>
      <c r="G101" s="49"/>
      <c r="H101" s="49"/>
      <c r="I101" s="49"/>
      <c r="J101" s="49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1"/>
      <c r="AD101" s="51"/>
      <c r="AE101" s="51"/>
      <c r="AF101" s="51"/>
      <c r="AG101" s="51"/>
      <c r="AH101" s="51"/>
      <c r="AI101" s="52"/>
      <c r="AJ101" s="51"/>
      <c r="AK101" s="51"/>
      <c r="AL101" s="51"/>
    </row>
    <row r="102" s="5" customFormat="1" ht="30" customHeight="1" spans="1:38 16384:16384">
      <c r="A102" s="48" t="s">
        <v>50</v>
      </c>
      <c r="B102" s="49" t="s">
        <v>248</v>
      </c>
      <c r="C102" s="49"/>
      <c r="D102" s="49"/>
      <c r="E102" s="49"/>
      <c r="F102" s="49"/>
      <c r="G102" s="49"/>
      <c r="H102" s="49"/>
      <c r="I102" s="49"/>
      <c r="J102" s="49"/>
      <c r="K102" s="50">
        <f>SUM(K103:K104)</f>
        <v>2</v>
      </c>
      <c r="L102" s="50"/>
      <c r="M102" s="50">
        <f t="shared" ref="M102:AB102" si="28">SUM(M103:M104)</f>
        <v>2</v>
      </c>
      <c r="N102" s="50">
        <f t="shared" si="28"/>
        <v>2683</v>
      </c>
      <c r="O102" s="50">
        <f t="shared" si="28"/>
        <v>12178</v>
      </c>
      <c r="P102" s="50">
        <f t="shared" si="28"/>
        <v>3700</v>
      </c>
      <c r="Q102" s="50">
        <f t="shared" si="28"/>
        <v>2614.84435</v>
      </c>
      <c r="R102" s="50">
        <f t="shared" si="28"/>
        <v>1797.73625</v>
      </c>
      <c r="S102" s="50">
        <f t="shared" si="28"/>
        <v>817.1081</v>
      </c>
      <c r="T102" s="50">
        <f t="shared" si="28"/>
        <v>0</v>
      </c>
      <c r="U102" s="50">
        <f t="shared" si="28"/>
        <v>0</v>
      </c>
      <c r="V102" s="50">
        <f t="shared" si="28"/>
        <v>0</v>
      </c>
      <c r="W102" s="50">
        <f t="shared" si="28"/>
        <v>0</v>
      </c>
      <c r="X102" s="50">
        <f t="shared" si="28"/>
        <v>0</v>
      </c>
      <c r="Y102" s="50">
        <f t="shared" si="28"/>
        <v>0</v>
      </c>
      <c r="Z102" s="50">
        <f t="shared" si="28"/>
        <v>1000</v>
      </c>
      <c r="AA102" s="50">
        <f t="shared" si="28"/>
        <v>0</v>
      </c>
      <c r="AB102" s="50">
        <f t="shared" si="28"/>
        <v>0</v>
      </c>
      <c r="AC102" s="51"/>
      <c r="AD102" s="51"/>
      <c r="AE102" s="51"/>
      <c r="AF102" s="51"/>
      <c r="AG102" s="51"/>
      <c r="AH102" s="51"/>
      <c r="AI102" s="52"/>
      <c r="AJ102" s="51"/>
      <c r="AK102" s="51"/>
      <c r="AL102" s="51"/>
    </row>
    <row r="103" s="5" customFormat="1" ht="108" customHeight="1" spans="1:38 16384:16384">
      <c r="A103" s="41">
        <f>SUBTOTAL(103,$D$11:D103)</f>
        <v>17</v>
      </c>
      <c r="B103" s="63" t="s">
        <v>249</v>
      </c>
      <c r="C103" s="63">
        <v>2026</v>
      </c>
      <c r="D103" s="44" t="s">
        <v>250</v>
      </c>
      <c r="E103" s="44" t="s">
        <v>251</v>
      </c>
      <c r="F103" s="44" t="s">
        <v>248</v>
      </c>
      <c r="G103" s="54" t="s">
        <v>59</v>
      </c>
      <c r="H103" s="44" t="s">
        <v>252</v>
      </c>
      <c r="I103" s="54" t="s">
        <v>98</v>
      </c>
      <c r="J103" s="44" t="s">
        <v>253</v>
      </c>
      <c r="K103" s="55">
        <v>1</v>
      </c>
      <c r="L103" s="55" t="s">
        <v>129</v>
      </c>
      <c r="M103" s="55">
        <v>1</v>
      </c>
      <c r="N103" s="55">
        <v>1683</v>
      </c>
      <c r="O103" s="55">
        <v>7378</v>
      </c>
      <c r="P103" s="41">
        <v>1500</v>
      </c>
      <c r="Q103" s="55">
        <f>R103+S103+T103+U103+V103+W103+X103+Y103</f>
        <v>914.84435</v>
      </c>
      <c r="R103" s="55">
        <v>697.73625</v>
      </c>
      <c r="S103" s="55">
        <v>217.1081</v>
      </c>
      <c r="T103" s="55"/>
      <c r="U103" s="55"/>
      <c r="V103" s="55"/>
      <c r="W103" s="55"/>
      <c r="X103" s="55"/>
      <c r="Y103" s="55"/>
      <c r="Z103" s="55">
        <v>500</v>
      </c>
      <c r="AA103" s="55"/>
      <c r="AB103" s="55"/>
      <c r="AC103" s="55" t="s">
        <v>254</v>
      </c>
      <c r="AD103" s="55" t="s">
        <v>255</v>
      </c>
      <c r="AE103" s="55">
        <v>1500</v>
      </c>
      <c r="AF103" s="55" t="s">
        <v>104</v>
      </c>
      <c r="AG103" s="55" t="s">
        <v>105</v>
      </c>
      <c r="AH103" s="58" t="s">
        <v>256</v>
      </c>
      <c r="AI103" s="54" t="s">
        <v>257</v>
      </c>
      <c r="AJ103" s="57" t="s">
        <v>68</v>
      </c>
      <c r="AK103" s="57" t="s">
        <v>69</v>
      </c>
      <c r="AL103" s="58"/>
      <c r="XFD103" s="59" t="s">
        <v>70</v>
      </c>
    </row>
    <row r="104" s="5" customFormat="1" ht="108" customHeight="1" spans="1:38 16384:16384">
      <c r="A104" s="41">
        <f>SUBTOTAL(103,$D$11:D104)</f>
        <v>18</v>
      </c>
      <c r="B104" s="63" t="s">
        <v>258</v>
      </c>
      <c r="C104" s="63">
        <v>2026</v>
      </c>
      <c r="D104" s="44" t="s">
        <v>259</v>
      </c>
      <c r="E104" s="44" t="s">
        <v>251</v>
      </c>
      <c r="F104" s="44" t="s">
        <v>248</v>
      </c>
      <c r="G104" s="54" t="s">
        <v>59</v>
      </c>
      <c r="H104" s="44" t="s">
        <v>260</v>
      </c>
      <c r="I104" s="54" t="s">
        <v>98</v>
      </c>
      <c r="J104" s="44" t="s">
        <v>261</v>
      </c>
      <c r="K104" s="55">
        <v>1</v>
      </c>
      <c r="L104" s="55" t="s">
        <v>129</v>
      </c>
      <c r="M104" s="55">
        <v>1</v>
      </c>
      <c r="N104" s="55">
        <v>1000</v>
      </c>
      <c r="O104" s="55">
        <v>4800</v>
      </c>
      <c r="P104" s="41">
        <v>2200</v>
      </c>
      <c r="Q104" s="55">
        <f>R104+S104+T104+U104+V104+W104+X104+Y104</f>
        <v>1700</v>
      </c>
      <c r="R104" s="55">
        <v>1100</v>
      </c>
      <c r="S104" s="55">
        <v>600</v>
      </c>
      <c r="T104" s="55"/>
      <c r="U104" s="55"/>
      <c r="V104" s="55"/>
      <c r="W104" s="55"/>
      <c r="X104" s="55"/>
      <c r="Y104" s="55"/>
      <c r="Z104" s="55">
        <v>500</v>
      </c>
      <c r="AA104" s="55"/>
      <c r="AB104" s="55"/>
      <c r="AC104" s="55" t="s">
        <v>262</v>
      </c>
      <c r="AD104" s="55" t="s">
        <v>263</v>
      </c>
      <c r="AE104" s="55" t="s">
        <v>264</v>
      </c>
      <c r="AF104" s="55" t="s">
        <v>265</v>
      </c>
      <c r="AG104" s="55" t="s">
        <v>105</v>
      </c>
      <c r="AH104" s="58" t="s">
        <v>266</v>
      </c>
      <c r="AI104" s="54" t="s">
        <v>257</v>
      </c>
      <c r="AJ104" s="57" t="s">
        <v>68</v>
      </c>
      <c r="AK104" s="57" t="s">
        <v>69</v>
      </c>
      <c r="AL104" s="58"/>
      <c r="XFD104" s="59" t="s">
        <v>70</v>
      </c>
    </row>
    <row r="105" s="5" customFormat="1" ht="30" customHeight="1" spans="1:38 16384:16384">
      <c r="A105" s="48" t="s">
        <v>50</v>
      </c>
      <c r="B105" s="49" t="s">
        <v>267</v>
      </c>
      <c r="C105" s="49"/>
      <c r="D105" s="49"/>
      <c r="E105" s="49"/>
      <c r="F105" s="49"/>
      <c r="G105" s="49"/>
      <c r="H105" s="49"/>
      <c r="I105" s="49"/>
      <c r="J105" s="49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1"/>
      <c r="AD105" s="51"/>
      <c r="AE105" s="51"/>
      <c r="AF105" s="51"/>
      <c r="AG105" s="51"/>
      <c r="AH105" s="51"/>
      <c r="AI105" s="52"/>
      <c r="AJ105" s="51"/>
      <c r="AK105" s="51"/>
      <c r="AL105" s="51"/>
    </row>
    <row r="106" s="5" customFormat="1" ht="30" customHeight="1" spans="1:38 16384:16384">
      <c r="A106" s="48" t="s">
        <v>50</v>
      </c>
      <c r="B106" s="49" t="s">
        <v>268</v>
      </c>
      <c r="C106" s="49"/>
      <c r="D106" s="49"/>
      <c r="E106" s="49"/>
      <c r="F106" s="49"/>
      <c r="G106" s="49"/>
      <c r="H106" s="49"/>
      <c r="I106" s="49"/>
      <c r="J106" s="49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1"/>
      <c r="AD106" s="51"/>
      <c r="AE106" s="51"/>
      <c r="AF106" s="51"/>
      <c r="AG106" s="51"/>
      <c r="AH106" s="51"/>
      <c r="AI106" s="52"/>
      <c r="AJ106" s="51"/>
      <c r="AK106" s="51"/>
      <c r="AL106" s="51"/>
    </row>
    <row r="107" s="5" customFormat="1" ht="30" customHeight="1" spans="1:38 16384:16384">
      <c r="A107" s="48" t="s">
        <v>50</v>
      </c>
      <c r="B107" s="49" t="s">
        <v>269</v>
      </c>
      <c r="C107" s="49"/>
      <c r="D107" s="49"/>
      <c r="E107" s="49"/>
      <c r="F107" s="49"/>
      <c r="G107" s="49"/>
      <c r="H107" s="49"/>
      <c r="I107" s="49"/>
      <c r="J107" s="49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1"/>
      <c r="AD107" s="51"/>
      <c r="AE107" s="51"/>
      <c r="AF107" s="51"/>
      <c r="AG107" s="51"/>
      <c r="AH107" s="51"/>
      <c r="AI107" s="52"/>
      <c r="AJ107" s="51"/>
      <c r="AK107" s="51"/>
      <c r="AL107" s="51"/>
    </row>
    <row r="108" s="5" customFormat="1" ht="30" customHeight="1" spans="1:38 16384:16384">
      <c r="A108" s="48" t="s">
        <v>50</v>
      </c>
      <c r="B108" s="49" t="s">
        <v>270</v>
      </c>
      <c r="C108" s="49"/>
      <c r="D108" s="49"/>
      <c r="E108" s="49"/>
      <c r="F108" s="49"/>
      <c r="G108" s="49"/>
      <c r="H108" s="49"/>
      <c r="I108" s="49"/>
      <c r="J108" s="49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1"/>
      <c r="AD108" s="51"/>
      <c r="AE108" s="51"/>
      <c r="AF108" s="51"/>
      <c r="AG108" s="51"/>
      <c r="AH108" s="51"/>
      <c r="AI108" s="52"/>
      <c r="AJ108" s="51"/>
      <c r="AK108" s="51"/>
      <c r="AL108" s="51"/>
    </row>
    <row r="109" s="5" customFormat="1" ht="30" customHeight="1" spans="1:38 16384:16384">
      <c r="A109" s="31" t="s">
        <v>46</v>
      </c>
      <c r="B109" s="32" t="s">
        <v>271</v>
      </c>
      <c r="C109" s="32"/>
      <c r="D109" s="32"/>
      <c r="E109" s="32"/>
      <c r="F109" s="32"/>
      <c r="G109" s="32"/>
      <c r="H109" s="32"/>
      <c r="I109" s="32"/>
      <c r="J109" s="32"/>
      <c r="K109" s="70"/>
      <c r="L109" s="70"/>
      <c r="M109" s="70">
        <f>M110+M112+M115</f>
        <v>1</v>
      </c>
      <c r="N109" s="70"/>
      <c r="O109" s="70"/>
      <c r="P109" s="70">
        <f t="shared" ref="P109:AB109" si="29">P110+P112+P115</f>
        <v>1350</v>
      </c>
      <c r="Q109" s="70">
        <f t="shared" si="29"/>
        <v>1100</v>
      </c>
      <c r="R109" s="70">
        <f t="shared" si="29"/>
        <v>500</v>
      </c>
      <c r="S109" s="70">
        <f t="shared" si="29"/>
        <v>600</v>
      </c>
      <c r="T109" s="70">
        <f t="shared" si="29"/>
        <v>0</v>
      </c>
      <c r="U109" s="70">
        <f t="shared" si="29"/>
        <v>0</v>
      </c>
      <c r="V109" s="70">
        <f t="shared" si="29"/>
        <v>0</v>
      </c>
      <c r="W109" s="70">
        <f t="shared" si="29"/>
        <v>0</v>
      </c>
      <c r="X109" s="70">
        <f t="shared" si="29"/>
        <v>0</v>
      </c>
      <c r="Y109" s="70">
        <f t="shared" si="29"/>
        <v>0</v>
      </c>
      <c r="Z109" s="70">
        <f t="shared" si="29"/>
        <v>0</v>
      </c>
      <c r="AA109" s="70">
        <f t="shared" si="29"/>
        <v>0</v>
      </c>
      <c r="AB109" s="70">
        <f t="shared" si="29"/>
        <v>0</v>
      </c>
      <c r="AC109" s="71"/>
      <c r="AD109" s="71"/>
      <c r="AE109" s="71"/>
      <c r="AF109" s="71"/>
      <c r="AG109" s="71"/>
      <c r="AH109" s="71"/>
      <c r="AI109" s="72"/>
      <c r="AJ109" s="71"/>
      <c r="AK109" s="71"/>
      <c r="AL109" s="71"/>
    </row>
    <row r="110" s="5" customFormat="1" ht="30" customHeight="1" spans="1:38 16384:16384">
      <c r="A110" s="76" t="s">
        <v>48</v>
      </c>
      <c r="B110" s="49" t="s">
        <v>272</v>
      </c>
      <c r="C110" s="49"/>
      <c r="D110" s="49"/>
      <c r="E110" s="49"/>
      <c r="F110" s="49"/>
      <c r="G110" s="49"/>
      <c r="H110" s="49"/>
      <c r="I110" s="49"/>
      <c r="J110" s="49"/>
      <c r="K110" s="50">
        <f>K111</f>
        <v>0</v>
      </c>
      <c r="L110" s="50"/>
      <c r="M110" s="50">
        <f t="shared" ref="M110:AB110" si="30">M111</f>
        <v>0</v>
      </c>
      <c r="N110" s="50">
        <f t="shared" si="30"/>
        <v>0</v>
      </c>
      <c r="O110" s="50">
        <f t="shared" si="30"/>
        <v>0</v>
      </c>
      <c r="P110" s="50">
        <f t="shared" si="30"/>
        <v>0</v>
      </c>
      <c r="Q110" s="50">
        <f t="shared" si="30"/>
        <v>0</v>
      </c>
      <c r="R110" s="50">
        <f t="shared" si="30"/>
        <v>0</v>
      </c>
      <c r="S110" s="50">
        <f t="shared" si="30"/>
        <v>0</v>
      </c>
      <c r="T110" s="50">
        <f t="shared" si="30"/>
        <v>0</v>
      </c>
      <c r="U110" s="50">
        <f t="shared" si="30"/>
        <v>0</v>
      </c>
      <c r="V110" s="50">
        <f t="shared" si="30"/>
        <v>0</v>
      </c>
      <c r="W110" s="50">
        <f t="shared" si="30"/>
        <v>0</v>
      </c>
      <c r="X110" s="50">
        <f t="shared" si="30"/>
        <v>0</v>
      </c>
      <c r="Y110" s="50">
        <f t="shared" si="30"/>
        <v>0</v>
      </c>
      <c r="Z110" s="50">
        <f t="shared" si="30"/>
        <v>0</v>
      </c>
      <c r="AA110" s="50">
        <f t="shared" si="30"/>
        <v>0</v>
      </c>
      <c r="AB110" s="50">
        <f t="shared" si="30"/>
        <v>0</v>
      </c>
      <c r="AC110" s="51"/>
      <c r="AD110" s="51"/>
      <c r="AE110" s="51"/>
      <c r="AF110" s="51"/>
      <c r="AG110" s="51"/>
      <c r="AH110" s="51"/>
      <c r="AI110" s="52"/>
      <c r="AJ110" s="51"/>
      <c r="AK110" s="51"/>
      <c r="AL110" s="51"/>
    </row>
    <row r="111" s="5" customFormat="1" ht="30" customHeight="1" spans="1:38 16384:16384">
      <c r="A111" s="48" t="s">
        <v>50</v>
      </c>
      <c r="B111" s="49" t="s">
        <v>273</v>
      </c>
      <c r="C111" s="49"/>
      <c r="D111" s="49"/>
      <c r="E111" s="49"/>
      <c r="F111" s="49"/>
      <c r="G111" s="49"/>
      <c r="H111" s="49"/>
      <c r="I111" s="49"/>
      <c r="J111" s="49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1"/>
      <c r="AD111" s="51"/>
      <c r="AE111" s="51"/>
      <c r="AF111" s="51"/>
      <c r="AG111" s="51"/>
      <c r="AH111" s="51"/>
      <c r="AI111" s="52"/>
      <c r="AJ111" s="51"/>
      <c r="AK111" s="51"/>
      <c r="AL111" s="51"/>
    </row>
    <row r="112" s="5" customFormat="1" ht="30" customHeight="1" spans="1:38 16384:16384">
      <c r="A112" s="76" t="s">
        <v>48</v>
      </c>
      <c r="B112" s="49" t="s">
        <v>274</v>
      </c>
      <c r="C112" s="49"/>
      <c r="D112" s="49"/>
      <c r="E112" s="49"/>
      <c r="F112" s="49"/>
      <c r="G112" s="49"/>
      <c r="H112" s="49"/>
      <c r="I112" s="49"/>
      <c r="J112" s="49"/>
      <c r="K112" s="50">
        <f>K113</f>
        <v>4500</v>
      </c>
      <c r="L112" s="50"/>
      <c r="M112" s="50">
        <f t="shared" ref="M112:AB112" si="31">M113</f>
        <v>1</v>
      </c>
      <c r="N112" s="50">
        <f t="shared" si="31"/>
        <v>3825</v>
      </c>
      <c r="O112" s="50">
        <f t="shared" si="31"/>
        <v>4500</v>
      </c>
      <c r="P112" s="50">
        <f t="shared" si="31"/>
        <v>1350</v>
      </c>
      <c r="Q112" s="50">
        <f t="shared" si="31"/>
        <v>1100</v>
      </c>
      <c r="R112" s="50">
        <f t="shared" si="31"/>
        <v>500</v>
      </c>
      <c r="S112" s="50">
        <f t="shared" si="31"/>
        <v>600</v>
      </c>
      <c r="T112" s="50">
        <f t="shared" si="31"/>
        <v>0</v>
      </c>
      <c r="U112" s="50">
        <f t="shared" si="31"/>
        <v>0</v>
      </c>
      <c r="V112" s="50">
        <f t="shared" si="31"/>
        <v>0</v>
      </c>
      <c r="W112" s="50">
        <f t="shared" si="31"/>
        <v>0</v>
      </c>
      <c r="X112" s="50">
        <f t="shared" si="31"/>
        <v>0</v>
      </c>
      <c r="Y112" s="50">
        <f t="shared" si="31"/>
        <v>0</v>
      </c>
      <c r="Z112" s="50">
        <f t="shared" si="31"/>
        <v>0</v>
      </c>
      <c r="AA112" s="50">
        <f t="shared" si="31"/>
        <v>0</v>
      </c>
      <c r="AB112" s="50">
        <f t="shared" si="31"/>
        <v>0</v>
      </c>
      <c r="AC112" s="51"/>
      <c r="AD112" s="51"/>
      <c r="AE112" s="51"/>
      <c r="AF112" s="51"/>
      <c r="AG112" s="51"/>
      <c r="AH112" s="51"/>
      <c r="AI112" s="52"/>
      <c r="AJ112" s="51"/>
      <c r="AK112" s="51"/>
      <c r="AL112" s="51"/>
    </row>
    <row r="113" s="5" customFormat="1" ht="30" customHeight="1" spans="1:38 16384:16384">
      <c r="A113" s="48" t="s">
        <v>50</v>
      </c>
      <c r="B113" s="49" t="s">
        <v>275</v>
      </c>
      <c r="C113" s="49"/>
      <c r="D113" s="49"/>
      <c r="E113" s="49"/>
      <c r="F113" s="49"/>
      <c r="G113" s="49"/>
      <c r="H113" s="49"/>
      <c r="I113" s="49"/>
      <c r="J113" s="49"/>
      <c r="K113" s="50">
        <f>SUM(K114)</f>
        <v>4500</v>
      </c>
      <c r="L113" s="50"/>
      <c r="M113" s="50">
        <f t="shared" ref="M113:AB113" si="32">SUM(M114)</f>
        <v>1</v>
      </c>
      <c r="N113" s="50">
        <f t="shared" si="32"/>
        <v>3825</v>
      </c>
      <c r="O113" s="50">
        <f t="shared" si="32"/>
        <v>4500</v>
      </c>
      <c r="P113" s="50">
        <f t="shared" si="32"/>
        <v>1350</v>
      </c>
      <c r="Q113" s="50">
        <f t="shared" si="32"/>
        <v>1100</v>
      </c>
      <c r="R113" s="50">
        <f t="shared" si="32"/>
        <v>500</v>
      </c>
      <c r="S113" s="50">
        <f t="shared" si="32"/>
        <v>600</v>
      </c>
      <c r="T113" s="50">
        <f t="shared" si="32"/>
        <v>0</v>
      </c>
      <c r="U113" s="50">
        <f t="shared" si="32"/>
        <v>0</v>
      </c>
      <c r="V113" s="50">
        <f t="shared" si="32"/>
        <v>0</v>
      </c>
      <c r="W113" s="50">
        <f t="shared" si="32"/>
        <v>0</v>
      </c>
      <c r="X113" s="50">
        <f t="shared" si="32"/>
        <v>0</v>
      </c>
      <c r="Y113" s="50">
        <f t="shared" si="32"/>
        <v>0</v>
      </c>
      <c r="Z113" s="50">
        <f t="shared" si="32"/>
        <v>0</v>
      </c>
      <c r="AA113" s="50">
        <f t="shared" si="32"/>
        <v>0</v>
      </c>
      <c r="AB113" s="50">
        <f t="shared" si="32"/>
        <v>0</v>
      </c>
      <c r="AC113" s="51"/>
      <c r="AD113" s="51"/>
      <c r="AE113" s="51"/>
      <c r="AF113" s="51"/>
      <c r="AG113" s="51"/>
      <c r="AH113" s="51"/>
      <c r="AI113" s="52"/>
      <c r="AJ113" s="51"/>
      <c r="AK113" s="51"/>
      <c r="AL113" s="51"/>
    </row>
    <row r="114" s="5" customFormat="1" ht="85" customHeight="1" spans="1:38 16384:16384">
      <c r="A114" s="41">
        <f>SUBTOTAL(103,$D$11:D114)</f>
        <v>19</v>
      </c>
      <c r="B114" s="63" t="s">
        <v>276</v>
      </c>
      <c r="C114" s="63">
        <v>2026</v>
      </c>
      <c r="D114" s="44" t="s">
        <v>277</v>
      </c>
      <c r="E114" s="44" t="s">
        <v>274</v>
      </c>
      <c r="F114" s="44" t="s">
        <v>275</v>
      </c>
      <c r="G114" s="54" t="s">
        <v>59</v>
      </c>
      <c r="H114" s="44" t="s">
        <v>278</v>
      </c>
      <c r="I114" s="54" t="s">
        <v>98</v>
      </c>
      <c r="J114" s="44" t="s">
        <v>279</v>
      </c>
      <c r="K114" s="55">
        <v>4500</v>
      </c>
      <c r="L114" s="55" t="s">
        <v>26</v>
      </c>
      <c r="M114" s="55">
        <v>1</v>
      </c>
      <c r="N114" s="55">
        <v>3825</v>
      </c>
      <c r="O114" s="55">
        <v>4500</v>
      </c>
      <c r="P114" s="41">
        <v>1350</v>
      </c>
      <c r="Q114" s="55">
        <f>R114+S114+T114+U114+V114+W114+X114+Y114</f>
        <v>1100</v>
      </c>
      <c r="R114" s="55">
        <v>500</v>
      </c>
      <c r="S114" s="55">
        <v>600</v>
      </c>
      <c r="T114" s="55"/>
      <c r="U114" s="55"/>
      <c r="V114" s="55"/>
      <c r="W114" s="55"/>
      <c r="X114" s="55"/>
      <c r="Y114" s="55"/>
      <c r="Z114" s="55"/>
      <c r="AA114" s="55"/>
      <c r="AB114" s="55"/>
      <c r="AC114" s="55" t="s">
        <v>280</v>
      </c>
      <c r="AD114" s="55" t="s">
        <v>281</v>
      </c>
      <c r="AE114" s="55" t="s">
        <v>282</v>
      </c>
      <c r="AF114" s="55" t="s">
        <v>281</v>
      </c>
      <c r="AG114" s="55" t="s">
        <v>283</v>
      </c>
      <c r="AH114" s="58" t="s">
        <v>284</v>
      </c>
      <c r="AI114" s="64" t="s">
        <v>285</v>
      </c>
      <c r="AJ114" s="57" t="s">
        <v>68</v>
      </c>
      <c r="AK114" s="57" t="s">
        <v>69</v>
      </c>
      <c r="AL114" s="58"/>
      <c r="XFD114" s="59" t="s">
        <v>70</v>
      </c>
    </row>
    <row r="115" s="5" customFormat="1" ht="30" customHeight="1" spans="1:38 16384:16384">
      <c r="A115" s="76" t="s">
        <v>48</v>
      </c>
      <c r="B115" s="49" t="s">
        <v>286</v>
      </c>
      <c r="C115" s="49"/>
      <c r="D115" s="49"/>
      <c r="E115" s="49"/>
      <c r="F115" s="49"/>
      <c r="G115" s="49"/>
      <c r="H115" s="49"/>
      <c r="I115" s="49"/>
      <c r="J115" s="49"/>
      <c r="K115" s="50">
        <f>K116</f>
        <v>0</v>
      </c>
      <c r="L115" s="50"/>
      <c r="M115" s="50">
        <f t="shared" ref="M115:AB115" si="33">M116</f>
        <v>0</v>
      </c>
      <c r="N115" s="50">
        <f t="shared" si="33"/>
        <v>0</v>
      </c>
      <c r="O115" s="50">
        <f t="shared" si="33"/>
        <v>0</v>
      </c>
      <c r="P115" s="50">
        <f t="shared" si="33"/>
        <v>0</v>
      </c>
      <c r="Q115" s="50">
        <f t="shared" si="33"/>
        <v>0</v>
      </c>
      <c r="R115" s="50">
        <f t="shared" si="33"/>
        <v>0</v>
      </c>
      <c r="S115" s="50">
        <f t="shared" si="33"/>
        <v>0</v>
      </c>
      <c r="T115" s="50">
        <f t="shared" si="33"/>
        <v>0</v>
      </c>
      <c r="U115" s="50">
        <f t="shared" si="33"/>
        <v>0</v>
      </c>
      <c r="V115" s="50">
        <f t="shared" si="33"/>
        <v>0</v>
      </c>
      <c r="W115" s="50">
        <f t="shared" si="33"/>
        <v>0</v>
      </c>
      <c r="X115" s="50">
        <f t="shared" si="33"/>
        <v>0</v>
      </c>
      <c r="Y115" s="50">
        <f t="shared" si="33"/>
        <v>0</v>
      </c>
      <c r="Z115" s="50">
        <f t="shared" si="33"/>
        <v>0</v>
      </c>
      <c r="AA115" s="50">
        <f t="shared" si="33"/>
        <v>0</v>
      </c>
      <c r="AB115" s="50">
        <f t="shared" si="33"/>
        <v>0</v>
      </c>
      <c r="AC115" s="51"/>
      <c r="AD115" s="51"/>
      <c r="AE115" s="51"/>
      <c r="AF115" s="51"/>
      <c r="AG115" s="51"/>
      <c r="AH115" s="51"/>
      <c r="AI115" s="52"/>
      <c r="AJ115" s="51"/>
      <c r="AK115" s="51"/>
      <c r="AL115" s="51"/>
    </row>
    <row r="116" s="5" customFormat="1" ht="30" customHeight="1" spans="1:38 16384:16384">
      <c r="A116" s="48" t="s">
        <v>50</v>
      </c>
      <c r="B116" s="49" t="s">
        <v>287</v>
      </c>
      <c r="C116" s="49"/>
      <c r="D116" s="49"/>
      <c r="E116" s="49"/>
      <c r="F116" s="49"/>
      <c r="G116" s="49"/>
      <c r="H116" s="49"/>
      <c r="I116" s="49"/>
      <c r="J116" s="49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1"/>
      <c r="AD116" s="51"/>
      <c r="AE116" s="51"/>
      <c r="AF116" s="51"/>
      <c r="AG116" s="51"/>
      <c r="AH116" s="51"/>
      <c r="AI116" s="52"/>
      <c r="AJ116" s="51"/>
      <c r="AK116" s="51"/>
      <c r="AL116" s="51"/>
    </row>
    <row r="117" s="5" customFormat="1" ht="30" customHeight="1" spans="1:38 16384:16384">
      <c r="A117" s="31" t="s">
        <v>46</v>
      </c>
      <c r="B117" s="32" t="s">
        <v>288</v>
      </c>
      <c r="C117" s="32"/>
      <c r="D117" s="32"/>
      <c r="E117" s="32"/>
      <c r="F117" s="32"/>
      <c r="G117" s="32"/>
      <c r="H117" s="32"/>
      <c r="I117" s="32"/>
      <c r="J117" s="32"/>
      <c r="K117" s="70"/>
      <c r="L117" s="70"/>
      <c r="M117" s="70">
        <f>M118</f>
        <v>0</v>
      </c>
      <c r="N117" s="70"/>
      <c r="O117" s="70"/>
      <c r="P117" s="70">
        <f t="shared" ref="P117:AB117" si="34">P118</f>
        <v>0</v>
      </c>
      <c r="Q117" s="70">
        <f t="shared" si="34"/>
        <v>0</v>
      </c>
      <c r="R117" s="70">
        <f t="shared" si="34"/>
        <v>0</v>
      </c>
      <c r="S117" s="70">
        <f t="shared" si="34"/>
        <v>0</v>
      </c>
      <c r="T117" s="70">
        <f t="shared" si="34"/>
        <v>0</v>
      </c>
      <c r="U117" s="70">
        <f t="shared" si="34"/>
        <v>0</v>
      </c>
      <c r="V117" s="70">
        <f t="shared" si="34"/>
        <v>0</v>
      </c>
      <c r="W117" s="70">
        <f t="shared" si="34"/>
        <v>0</v>
      </c>
      <c r="X117" s="70">
        <f t="shared" si="34"/>
        <v>0</v>
      </c>
      <c r="Y117" s="70">
        <f t="shared" si="34"/>
        <v>0</v>
      </c>
      <c r="Z117" s="70">
        <f t="shared" si="34"/>
        <v>0</v>
      </c>
      <c r="AA117" s="70">
        <f t="shared" si="34"/>
        <v>0</v>
      </c>
      <c r="AB117" s="70">
        <f t="shared" si="34"/>
        <v>0</v>
      </c>
      <c r="AC117" s="71"/>
      <c r="AD117" s="71"/>
      <c r="AE117" s="71"/>
      <c r="AF117" s="71"/>
      <c r="AG117" s="71"/>
      <c r="AH117" s="71"/>
      <c r="AI117" s="72"/>
      <c r="AJ117" s="71"/>
      <c r="AK117" s="71"/>
      <c r="AL117" s="71"/>
    </row>
    <row r="118" s="5" customFormat="1" ht="30" customHeight="1" spans="1:38 16384:16384">
      <c r="A118" s="35" t="s">
        <v>48</v>
      </c>
      <c r="B118" s="49" t="s">
        <v>288</v>
      </c>
      <c r="C118" s="49"/>
      <c r="D118" s="49"/>
      <c r="E118" s="49"/>
      <c r="F118" s="49"/>
      <c r="G118" s="49"/>
      <c r="H118" s="49"/>
      <c r="I118" s="49"/>
      <c r="J118" s="49"/>
      <c r="K118" s="50">
        <f>K119</f>
        <v>0</v>
      </c>
      <c r="L118" s="50"/>
      <c r="M118" s="50">
        <f t="shared" ref="M118:R118" si="35">M119</f>
        <v>0</v>
      </c>
      <c r="N118" s="50">
        <f t="shared" si="35"/>
        <v>0</v>
      </c>
      <c r="O118" s="50">
        <f t="shared" si="35"/>
        <v>0</v>
      </c>
      <c r="P118" s="50">
        <f t="shared" si="35"/>
        <v>0</v>
      </c>
      <c r="Q118" s="50">
        <f t="shared" si="35"/>
        <v>0</v>
      </c>
      <c r="R118" s="50">
        <f t="shared" si="35"/>
        <v>0</v>
      </c>
      <c r="S118" s="50"/>
      <c r="T118" s="50">
        <f t="shared" ref="T118:AB118" si="36">T119</f>
        <v>0</v>
      </c>
      <c r="U118" s="50">
        <f t="shared" si="36"/>
        <v>0</v>
      </c>
      <c r="V118" s="50">
        <f t="shared" si="36"/>
        <v>0</v>
      </c>
      <c r="W118" s="50">
        <f t="shared" si="36"/>
        <v>0</v>
      </c>
      <c r="X118" s="50">
        <f t="shared" si="36"/>
        <v>0</v>
      </c>
      <c r="Y118" s="50">
        <f t="shared" si="36"/>
        <v>0</v>
      </c>
      <c r="Z118" s="50">
        <f t="shared" si="36"/>
        <v>0</v>
      </c>
      <c r="AA118" s="50">
        <f t="shared" si="36"/>
        <v>0</v>
      </c>
      <c r="AB118" s="50">
        <f t="shared" si="36"/>
        <v>0</v>
      </c>
      <c r="AC118" s="51"/>
      <c r="AD118" s="51"/>
      <c r="AE118" s="51"/>
      <c r="AF118" s="51"/>
      <c r="AG118" s="51"/>
      <c r="AH118" s="51"/>
      <c r="AI118" s="52"/>
      <c r="AJ118" s="51"/>
      <c r="AK118" s="51"/>
      <c r="AL118" s="51"/>
    </row>
    <row r="119" s="5" customFormat="1" ht="30" customHeight="1" spans="1:38 16384:16384">
      <c r="A119" s="35" t="s">
        <v>50</v>
      </c>
      <c r="B119" s="49" t="s">
        <v>288</v>
      </c>
      <c r="C119" s="49"/>
      <c r="D119" s="49"/>
      <c r="E119" s="49"/>
      <c r="F119" s="49"/>
      <c r="G119" s="49"/>
      <c r="H119" s="49"/>
      <c r="I119" s="49"/>
      <c r="J119" s="49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1"/>
      <c r="AD119" s="51"/>
      <c r="AE119" s="51"/>
      <c r="AF119" s="51"/>
      <c r="AG119" s="51"/>
      <c r="AH119" s="51"/>
      <c r="AI119" s="52"/>
      <c r="AJ119" s="51"/>
      <c r="AK119" s="51"/>
      <c r="AL119" s="51"/>
    </row>
    <row r="120" s="5" customFormat="1" ht="30" customHeight="1" spans="1:38 16384:16384">
      <c r="A120" s="31" t="s">
        <v>46</v>
      </c>
      <c r="B120" s="32" t="s">
        <v>289</v>
      </c>
      <c r="C120" s="32"/>
      <c r="D120" s="32"/>
      <c r="E120" s="32"/>
      <c r="F120" s="32"/>
      <c r="G120" s="32"/>
      <c r="H120" s="32"/>
      <c r="I120" s="32"/>
      <c r="J120" s="32"/>
      <c r="K120" s="70"/>
      <c r="L120" s="70"/>
      <c r="M120" s="70">
        <f>M121</f>
        <v>0</v>
      </c>
      <c r="N120" s="70"/>
      <c r="O120" s="70"/>
      <c r="P120" s="70">
        <f t="shared" ref="P120:AB120" si="37">P121</f>
        <v>0</v>
      </c>
      <c r="Q120" s="70">
        <f t="shared" si="37"/>
        <v>0</v>
      </c>
      <c r="R120" s="70">
        <f t="shared" si="37"/>
        <v>0</v>
      </c>
      <c r="S120" s="70">
        <f t="shared" si="37"/>
        <v>0</v>
      </c>
      <c r="T120" s="70">
        <f t="shared" si="37"/>
        <v>0</v>
      </c>
      <c r="U120" s="70">
        <f t="shared" si="37"/>
        <v>0</v>
      </c>
      <c r="V120" s="70">
        <f t="shared" si="37"/>
        <v>0</v>
      </c>
      <c r="W120" s="70">
        <f t="shared" si="37"/>
        <v>0</v>
      </c>
      <c r="X120" s="70">
        <f t="shared" si="37"/>
        <v>0</v>
      </c>
      <c r="Y120" s="70">
        <f t="shared" si="37"/>
        <v>0</v>
      </c>
      <c r="Z120" s="70">
        <f t="shared" si="37"/>
        <v>0</v>
      </c>
      <c r="AA120" s="70">
        <f t="shared" si="37"/>
        <v>0</v>
      </c>
      <c r="AB120" s="70">
        <f t="shared" si="37"/>
        <v>0</v>
      </c>
      <c r="AC120" s="71"/>
      <c r="AD120" s="71"/>
      <c r="AE120" s="71"/>
      <c r="AF120" s="71"/>
      <c r="AG120" s="71"/>
      <c r="AH120" s="71"/>
      <c r="AI120" s="72"/>
      <c r="AJ120" s="71"/>
      <c r="AK120" s="71"/>
      <c r="AL120" s="71"/>
    </row>
    <row r="121" s="5" customFormat="1" ht="30" customHeight="1" spans="1:38 16384:16384">
      <c r="A121" s="35" t="s">
        <v>48</v>
      </c>
      <c r="B121" s="49" t="s">
        <v>289</v>
      </c>
      <c r="C121" s="49"/>
      <c r="D121" s="49"/>
      <c r="E121" s="49"/>
      <c r="F121" s="49"/>
      <c r="G121" s="49"/>
      <c r="H121" s="49"/>
      <c r="I121" s="49"/>
      <c r="J121" s="49"/>
      <c r="K121" s="50">
        <f>K122+K123</f>
        <v>0</v>
      </c>
      <c r="L121" s="50"/>
      <c r="M121" s="50">
        <f t="shared" ref="M121:AB121" si="38">M122+M123</f>
        <v>0</v>
      </c>
      <c r="N121" s="50">
        <f t="shared" si="38"/>
        <v>0</v>
      </c>
      <c r="O121" s="50">
        <f t="shared" si="38"/>
        <v>0</v>
      </c>
      <c r="P121" s="50">
        <f t="shared" si="38"/>
        <v>0</v>
      </c>
      <c r="Q121" s="50">
        <f t="shared" si="38"/>
        <v>0</v>
      </c>
      <c r="R121" s="50">
        <f t="shared" si="38"/>
        <v>0</v>
      </c>
      <c r="S121" s="50">
        <f t="shared" si="38"/>
        <v>0</v>
      </c>
      <c r="T121" s="50">
        <f t="shared" si="38"/>
        <v>0</v>
      </c>
      <c r="U121" s="50">
        <f t="shared" si="38"/>
        <v>0</v>
      </c>
      <c r="V121" s="50">
        <f t="shared" si="38"/>
        <v>0</v>
      </c>
      <c r="W121" s="50">
        <f t="shared" si="38"/>
        <v>0</v>
      </c>
      <c r="X121" s="50">
        <f t="shared" si="38"/>
        <v>0</v>
      </c>
      <c r="Y121" s="50">
        <f t="shared" si="38"/>
        <v>0</v>
      </c>
      <c r="Z121" s="50">
        <f t="shared" si="38"/>
        <v>0</v>
      </c>
      <c r="AA121" s="50">
        <f t="shared" si="38"/>
        <v>0</v>
      </c>
      <c r="AB121" s="50">
        <f t="shared" si="38"/>
        <v>0</v>
      </c>
      <c r="AC121" s="51"/>
      <c r="AD121" s="51"/>
      <c r="AE121" s="51"/>
      <c r="AF121" s="51"/>
      <c r="AG121" s="51"/>
      <c r="AH121" s="51"/>
      <c r="AI121" s="52"/>
      <c r="AJ121" s="51"/>
      <c r="AK121" s="51"/>
      <c r="AL121" s="51"/>
    </row>
    <row r="122" s="5" customFormat="1" ht="30" customHeight="1" spans="1:38 16384:16384">
      <c r="A122" s="48" t="s">
        <v>50</v>
      </c>
      <c r="B122" s="49" t="s">
        <v>290</v>
      </c>
      <c r="C122" s="49"/>
      <c r="D122" s="49"/>
      <c r="E122" s="49"/>
      <c r="F122" s="49"/>
      <c r="G122" s="49"/>
      <c r="H122" s="49"/>
      <c r="I122" s="49"/>
      <c r="J122" s="49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1"/>
      <c r="AD122" s="51"/>
      <c r="AE122" s="51"/>
      <c r="AF122" s="51"/>
      <c r="AG122" s="51"/>
      <c r="AH122" s="51"/>
      <c r="AI122" s="52"/>
      <c r="AJ122" s="51"/>
      <c r="AK122" s="51"/>
      <c r="AL122" s="51"/>
    </row>
    <row r="123" s="5" customFormat="1" ht="30" customHeight="1" spans="1:38 16384:16384">
      <c r="A123" s="48" t="s">
        <v>50</v>
      </c>
      <c r="B123" s="49" t="s">
        <v>291</v>
      </c>
      <c r="C123" s="49"/>
      <c r="D123" s="49"/>
      <c r="E123" s="49"/>
      <c r="F123" s="49"/>
      <c r="G123" s="49"/>
      <c r="H123" s="49"/>
      <c r="I123" s="49"/>
      <c r="J123" s="49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1"/>
      <c r="AD123" s="51"/>
      <c r="AE123" s="51"/>
      <c r="AF123" s="51"/>
      <c r="AG123" s="51"/>
      <c r="AH123" s="51"/>
      <c r="AI123" s="52"/>
      <c r="AJ123" s="51"/>
      <c r="AK123" s="51"/>
      <c r="AL123" s="51"/>
    </row>
    <row r="124" s="5" customFormat="1" ht="30" customHeight="1" spans="1:38 16384:16384">
      <c r="A124" s="77" t="s">
        <v>46</v>
      </c>
      <c r="B124" s="32" t="s">
        <v>292</v>
      </c>
      <c r="C124" s="32"/>
      <c r="D124" s="32"/>
      <c r="E124" s="32"/>
      <c r="F124" s="32"/>
      <c r="G124" s="32"/>
      <c r="H124" s="32"/>
      <c r="I124" s="32"/>
      <c r="J124" s="32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1"/>
      <c r="AD124" s="71"/>
      <c r="AE124" s="71"/>
      <c r="AF124" s="71"/>
      <c r="AG124" s="71"/>
      <c r="AH124" s="71"/>
      <c r="AI124" s="72"/>
      <c r="AJ124" s="71"/>
      <c r="AK124" s="71"/>
      <c r="AL124" s="71"/>
    </row>
  </sheetData>
  <autoFilter xmlns:etc="http://www.wps.cn/officeDocument/2017/etCustomData" ref="A7:XFD124" etc:filterBottomFollowUsedRange="0">
    <extLst/>
  </autoFilter>
  <mergeCells count="142">
    <mergeCell ref="A1:D1"/>
    <mergeCell ref="A2:AI2"/>
    <mergeCell ref="N3:O3"/>
    <mergeCell ref="Q3:AB3"/>
    <mergeCell ref="AC3:AG3"/>
    <mergeCell ref="Q4:V4"/>
    <mergeCell ref="R5:S5"/>
    <mergeCell ref="A7:J7"/>
    <mergeCell ref="B8:J8"/>
    <mergeCell ref="B9:J9"/>
    <mergeCell ref="B10:J10"/>
    <mergeCell ref="B11:J11"/>
    <mergeCell ref="B12:J12"/>
    <mergeCell ref="B13:J13"/>
    <mergeCell ref="B14:J14"/>
    <mergeCell ref="B15:J15"/>
    <mergeCell ref="B17:J17"/>
    <mergeCell ref="B18:J18"/>
    <mergeCell ref="B19:J19"/>
    <mergeCell ref="B21:J21"/>
    <mergeCell ref="B22:J22"/>
    <mergeCell ref="B23:J23"/>
    <mergeCell ref="B24:J24"/>
    <mergeCell ref="B25:J25"/>
    <mergeCell ref="B26:J26"/>
    <mergeCell ref="B27:J27"/>
    <mergeCell ref="B28:J28"/>
    <mergeCell ref="B29:J29"/>
    <mergeCell ref="B30:J30"/>
    <mergeCell ref="B31:J31"/>
    <mergeCell ref="B37:J37"/>
    <mergeCell ref="B38:J38"/>
    <mergeCell ref="B39:J39"/>
    <mergeCell ref="B40:J40"/>
    <mergeCell ref="B41:J41"/>
    <mergeCell ref="B42:J42"/>
    <mergeCell ref="B43:J43"/>
    <mergeCell ref="B44:J44"/>
    <mergeCell ref="B45:J45"/>
    <mergeCell ref="B47:J47"/>
    <mergeCell ref="B48:J48"/>
    <mergeCell ref="B49:J49"/>
    <mergeCell ref="B50:J50"/>
    <mergeCell ref="B51:J51"/>
    <mergeCell ref="B52:J52"/>
    <mergeCell ref="B53:J53"/>
    <mergeCell ref="B54:J54"/>
    <mergeCell ref="B55:J55"/>
    <mergeCell ref="B56:J56"/>
    <mergeCell ref="B57:J57"/>
    <mergeCell ref="B58:J58"/>
    <mergeCell ref="B59:J59"/>
    <mergeCell ref="B60:J60"/>
    <mergeCell ref="B61:J61"/>
    <mergeCell ref="B62:J62"/>
    <mergeCell ref="B63:J63"/>
    <mergeCell ref="B64:J64"/>
    <mergeCell ref="B65:J65"/>
    <mergeCell ref="B66:J66"/>
    <mergeCell ref="B67:J67"/>
    <mergeCell ref="B69:J69"/>
    <mergeCell ref="B70:J70"/>
    <mergeCell ref="B71:J71"/>
    <mergeCell ref="B72:J72"/>
    <mergeCell ref="B75:J75"/>
    <mergeCell ref="B76:J76"/>
    <mergeCell ref="B81:J81"/>
    <mergeCell ref="B82:J82"/>
    <mergeCell ref="B83:J83"/>
    <mergeCell ref="B84:J84"/>
    <mergeCell ref="B85:J85"/>
    <mergeCell ref="B86:J86"/>
    <mergeCell ref="B87:J87"/>
    <mergeCell ref="B88:J88"/>
    <mergeCell ref="B89:J89"/>
    <mergeCell ref="B90:J90"/>
    <mergeCell ref="B92:J92"/>
    <mergeCell ref="B93:J93"/>
    <mergeCell ref="B94:J94"/>
    <mergeCell ref="B95:J95"/>
    <mergeCell ref="B96:J96"/>
    <mergeCell ref="B97:J97"/>
    <mergeCell ref="B98:J98"/>
    <mergeCell ref="B99:J99"/>
    <mergeCell ref="B100:J100"/>
    <mergeCell ref="B101:J101"/>
    <mergeCell ref="B102:J102"/>
    <mergeCell ref="B105:J105"/>
    <mergeCell ref="B106:J106"/>
    <mergeCell ref="B107:J107"/>
    <mergeCell ref="B108:J108"/>
    <mergeCell ref="B109:J109"/>
    <mergeCell ref="B110:J110"/>
    <mergeCell ref="B111:J111"/>
    <mergeCell ref="B112:J112"/>
    <mergeCell ref="B113:J113"/>
    <mergeCell ref="B115:J115"/>
    <mergeCell ref="B116:J116"/>
    <mergeCell ref="B117:J117"/>
    <mergeCell ref="B118:J118"/>
    <mergeCell ref="B119:J119"/>
    <mergeCell ref="B120:J120"/>
    <mergeCell ref="B121:J121"/>
    <mergeCell ref="B122:J122"/>
    <mergeCell ref="B123:J123"/>
    <mergeCell ref="B124:J124"/>
    <mergeCell ref="A3:A6"/>
    <mergeCell ref="B3:B6"/>
    <mergeCell ref="C3:C6"/>
    <mergeCell ref="D3:D6"/>
    <mergeCell ref="E3:E6"/>
    <mergeCell ref="F3:F6"/>
    <mergeCell ref="G3:G6"/>
    <mergeCell ref="H3:H6"/>
    <mergeCell ref="I3:I6"/>
    <mergeCell ref="J3:J6"/>
    <mergeCell ref="K3:K6"/>
    <mergeCell ref="L3:L6"/>
    <mergeCell ref="M3:M6"/>
    <mergeCell ref="N4:N6"/>
    <mergeCell ref="O4:O6"/>
    <mergeCell ref="P3:P6"/>
    <mergeCell ref="Q5:Q6"/>
    <mergeCell ref="T5:T6"/>
    <mergeCell ref="U5:U6"/>
    <mergeCell ref="V5:V6"/>
    <mergeCell ref="W4:W6"/>
    <mergeCell ref="X4:X6"/>
    <mergeCell ref="Y4:Y6"/>
    <mergeCell ref="Z4:Z6"/>
    <mergeCell ref="AA4:AA6"/>
    <mergeCell ref="AB4:AB6"/>
    <mergeCell ref="AC4:AC6"/>
    <mergeCell ref="AD4:AD6"/>
    <mergeCell ref="AE4:AE6"/>
    <mergeCell ref="AF4:AF6"/>
    <mergeCell ref="AG4:AG6"/>
    <mergeCell ref="AH3:AH6"/>
    <mergeCell ref="AI3:AI6"/>
    <mergeCell ref="AJ3:AJ6"/>
    <mergeCell ref="AK3:AK6"/>
    <mergeCell ref="AL3:AL6"/>
  </mergeCells>
  <pageMargins left="0.751388888888889" right="0.751388888888889" top="1" bottom="1" header="0.5" footer="0.5"/>
  <pageSetup paperSize="8" scale="3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FPB</dc:creator>
  <cp:lastModifiedBy>Administrator</cp:lastModifiedBy>
  <dcterms:created xsi:type="dcterms:W3CDTF">2026-01-07T12:49:00Z</dcterms:created>
  <dcterms:modified xsi:type="dcterms:W3CDTF">2026-02-02T10:58:48Z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6D9A936A19D84D5093AEC291D14FEBA6_12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