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50"/>
  </bookViews>
  <sheets>
    <sheet name="项目库" sheetId="18" r:id="rId1"/>
    <sheet name="项目库统计表" sheetId="16" r:id="rId2"/>
  </sheets>
  <definedNames>
    <definedName name="_xlnm._FilterDatabase" localSheetId="0" hidden="1">项目库!$A$7:$XFA$199</definedName>
    <definedName name="_xlnm._FilterDatabase" localSheetId="1" hidden="1">项目库统计表!$A$3:$G$102</definedName>
    <definedName name="_xlnm.Print_Titles" localSheetId="0">项目库!$3:$6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<sst xmlns="http://schemas.openxmlformats.org/spreadsheetml/2006/main" count="2192" uniqueCount="780">
  <si>
    <t>附件1</t>
  </si>
  <si>
    <t xml:space="preserve"> </t>
  </si>
  <si>
    <t>克州阿克陶县2026年常态化帮扶资金项目（储备库）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</si>
  <si>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</si>
  <si>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</si>
  <si>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</si>
  <si>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</si>
  <si>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</si>
  <si>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</si>
  <si>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</si>
  <si>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</si>
  <si>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</si>
  <si>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</si>
  <si>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</si>
  <si>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</si>
  <si>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</si>
  <si>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</si>
  <si>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</si>
  <si>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</si>
  <si>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</si>
  <si>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</si>
  <si>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</si>
  <si>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</si>
  <si>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</si>
  <si>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</si>
  <si>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</si>
  <si>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</si>
  <si>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</si>
  <si>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</si>
  <si>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</si>
  <si>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</si>
  <si>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</si>
  <si>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</si>
  <si>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</si>
  <si>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</si>
  <si>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</si>
  <si>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</si>
  <si>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</si>
  <si>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</si>
  <si>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合计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</si>
  <si>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</si>
  <si>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</si>
  <si>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</si>
  <si>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</si>
  <si>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</si>
  <si>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</si>
  <si>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</si>
  <si>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</si>
  <si>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</si>
  <si>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</si>
  <si>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</si>
  <si>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</si>
  <si>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</si>
  <si>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</si>
  <si>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</si>
  <si>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</si>
  <si>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</si>
  <si>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</si>
  <si>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</si>
  <si>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</si>
  <si>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</si>
  <si>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</si>
  <si>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</si>
  <si>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</si>
  <si>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</si>
  <si>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</si>
  <si>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</si>
  <si>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</si>
  <si>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</si>
  <si>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</si>
  <si>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</si>
  <si>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</si>
  <si>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</si>
  <si>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</si>
  <si>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</si>
  <si>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</si>
  <si>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</si>
  <si>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</si>
  <si>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</si>
  <si>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</si>
  <si>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</si>
  <si>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</si>
  <si>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</si>
  <si>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</si>
  <si>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</si>
  <si>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</si>
  <si>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</si>
  <si>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</si>
  <si>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</si>
  <si>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</si>
  <si>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</si>
  <si>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</si>
  <si>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</si>
  <si>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</si>
  <si>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</si>
  <si>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</si>
  <si>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</si>
  <si>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</si>
  <si>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</si>
  <si>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</si>
  <si>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</si>
  <si>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</si>
  <si>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</si>
  <si>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</si>
  <si>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</si>
  <si>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</si>
  <si>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</si>
  <si>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</si>
  <si>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</si>
  <si>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</si>
  <si>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</si>
  <si>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</si>
  <si>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</si>
  <si>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</si>
  <si>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</si>
  <si>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</si>
  <si>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AKT26-007-5</t>
  </si>
  <si>
    <t>阿克陶县玉麦镇玉麦村草地提升改造建设项目</t>
  </si>
  <si>
    <t>玉麦镇玉麦村</t>
  </si>
  <si>
    <t>2026年3月-10月</t>
  </si>
  <si>
    <t>玉麦村860亩草地提升改造，具体内容如下：
对860亩草地进行土地提升改造，建一个蓄水池、水泵房，铺设滴灌管网及滴灌附属配套设施。深松土地深度要80厘米。</t>
  </si>
  <si>
    <t>数量指标：改造草地860亩；新建一座68平方米水泵房，一个804平方米沉砂蓄水池，深松土地达到80cm。
效益指标：受益人口数821人。</t>
  </si>
  <si>
    <t>改善农业生产条件，提升农业综合生产能力，为村民提供更稳定的生产保障，增强村民发展农业的信心，助力乡村振兴。
滴灌设施能有效节约水资源，盐碱地改造有利于改善区域土壤生态环境，实现农业可持续发展。</t>
  </si>
  <si>
    <t>AKT26-007-18</t>
  </si>
  <si>
    <t>阿克陶县巴仁乡吐尔村、克孜勒吾斯塘村2026年温室大棚建设项目</t>
  </si>
  <si>
    <t>巴仁乡吐尔村、克孜勒吾斯塘村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</si>
  <si>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</si>
  <si>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</si>
  <si>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</si>
  <si>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</si>
  <si>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</si>
  <si>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</si>
  <si>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</si>
  <si>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</si>
  <si>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</si>
  <si>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</si>
  <si>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</si>
  <si>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</si>
  <si>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</si>
  <si>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</si>
  <si>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阿克陶县托尔塔依农牧业投资有限责任公司2026年设施农业大棚建设项目</t>
  </si>
  <si>
    <t>阿克陶县巴仁乡阔洪其村</t>
  </si>
  <si>
    <t>2026年5月-10月</t>
  </si>
  <si>
    <r>
      <rPr>
        <sz val="12"/>
        <rFont val="宋体"/>
        <charset val="134"/>
      </rPr>
      <t>新建大棚2座，每座大棚长100米，宽16.5米，建筑面积为1650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，大棚采用双层拱架轻钢结构形式，主体拱架为75椭圆管。</t>
    </r>
  </si>
  <si>
    <t>该项目投入使用后，预计单棚年收入1.6万元，两座大棚总计划年收入302万元，可直接安置就业人员2户4人.</t>
  </si>
  <si>
    <t>改善大棚生产条件，促进冬季低温时大棚种植产业发展，提高农业种植产业效益。</t>
  </si>
  <si>
    <t>AKT26-007-11</t>
  </si>
  <si>
    <t>阿克陶县克孜勒陶镇2026年蔬菜大棚建设项目</t>
  </si>
  <si>
    <t>克孜勒陶镇丝路佳苑</t>
  </si>
  <si>
    <t>在丝路佳苑建设8座长50米、宽10米的蔬菜大棚（相应配套电、水、管道等基础设施）。</t>
  </si>
  <si>
    <t>克孜勒陶镇</t>
  </si>
  <si>
    <t>阿不来提·塞买尔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</si>
  <si>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</si>
  <si>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蔬菜大棚通过丰富“菜篮子”，给当地居民提供就业机会，增加村集体资产租金收入，并通过分红增加困难群众收入。</t>
  </si>
  <si>
    <t>AKT26-007-20</t>
  </si>
  <si>
    <t>阿克陶县克孜勒陶镇丝路佳苑2026年盐碱地改良项目</t>
  </si>
  <si>
    <t>克孜勒陶镇丝路佳苑社区</t>
  </si>
  <si>
    <t>1.土地平整500亩（含土地平整工程、排水工程、深耕及破碎处理等）；2.新建农渠、农耕路及渠系建筑物等；3.配套滴管首部系统2套（含打井、管理房、水泵、变频柜、变压器、输配电、泵房、过滤系统、施肥罐等）；4.特殊种植以及水盐调控实施（含种植、种子及播前处理、农用地膜、肥料及调理剂、土壤分析和作物生长调查、田间管理除草打药收货、水盐调控灌溉）。</t>
  </si>
  <si>
    <t xml:space="preserve">1.数量指标：综合改良土地500亩；2.项目验收合格率：100%；3.时效指标：项目计划开工时间2025年4月；4.社会效益指标：受益农户户数≥60户；5.可持续影响指标：效提升丝路佳苑盐碱地综合利用率，增加种植面积500亩，补齐镇域内饲草料地不足短板，为主导产业发展注入强劲动力；6.服务对象满意度指标：受益对象满意度≥98%。
</t>
  </si>
  <si>
    <t>项目完成后丝路佳苑社区种植面积增加950亩，海水稻年产量增加475吨，项目实施过程中可带动50余名劳动力就地就近就业，项目实施后农忙时间可带动季节性务工70余人，每年增加村集体收入100余万元。</t>
  </si>
  <si>
    <t>AKT26-007-6</t>
  </si>
  <si>
    <t>阿克陶县巴仁乡2026年温室大棚建设项目</t>
  </si>
  <si>
    <t>巴仁乡阔洪其村</t>
  </si>
  <si>
    <t>2026年4月-2026年10月</t>
  </si>
  <si>
    <t>计划新建温室大棚50座，每座占地面积2亩，使用钢架素土结构，单层膜结构，薄膜上面铺棉被或者卷帘，保证保温效果，并进行客土换填，安装及其他附属配套设施。项目建成后资产归库木村、杏花源村、吐尔村、克孜勒巴依拉克村、且克村所有、每个村各10座。</t>
  </si>
  <si>
    <t>通过项目实施，发展壮大巴仁乡种植业，推动乡村产业健康持续发展，扩大产业生产规模，有效助力乡村振兴，带动村民增收。</t>
  </si>
  <si>
    <t>2026.4.29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</si>
  <si>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</si>
  <si>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</si>
  <si>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</si>
  <si>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</si>
  <si>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</si>
  <si>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</si>
  <si>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</si>
  <si>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</si>
  <si>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</si>
  <si>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</si>
  <si>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</si>
  <si>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</si>
  <si>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</si>
  <si>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</si>
  <si>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</si>
  <si>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</si>
  <si>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</si>
  <si>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</si>
  <si>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</si>
  <si>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</si>
  <si>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</si>
  <si>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</si>
  <si>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</si>
  <si>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</si>
  <si>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</si>
  <si>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</si>
  <si>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</si>
  <si>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</si>
  <si>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</si>
  <si>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</si>
  <si>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</si>
  <si>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</si>
  <si>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</si>
  <si>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</si>
  <si>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</si>
  <si>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</si>
  <si>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陶党农领办发（2026）1号</t>
  </si>
  <si>
    <t>AKT26-008-8</t>
  </si>
  <si>
    <t>阿克陶县玉麦镇2026年黄麻鸡养殖场建设项目</t>
  </si>
  <si>
    <t>玉麦镇恰格尔村、阿勒吞其村</t>
  </si>
  <si>
    <t>2026年5月-2026年11月</t>
  </si>
  <si>
    <r>
      <rPr>
        <sz val="12"/>
        <rFont val="宋体"/>
        <charset val="134"/>
      </rPr>
      <t>新建黄麻鸡养殖棚圈6座，每座1200</t>
    </r>
    <r>
      <rPr>
        <sz val="12"/>
        <rFont val="SimSun"/>
        <charset val="134"/>
      </rPr>
      <t>㎡左右，并配套黄麻鸡养殖必要附属设施及设备（建设一座防疫用房约</t>
    </r>
    <r>
      <rPr>
        <sz val="12"/>
        <rFont val="宋体"/>
        <charset val="134"/>
      </rPr>
      <t>300</t>
    </r>
    <r>
      <rPr>
        <sz val="12"/>
        <rFont val="SimSun"/>
        <charset val="134"/>
      </rPr>
      <t>㎡；</t>
    </r>
    <r>
      <rPr>
        <sz val="12"/>
        <rFont val="宋体"/>
        <charset val="134"/>
      </rPr>
      <t>锅炉房及配电室1座约182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堆粪场、混凝土硬化地秤、2个50m³玻璃钢饮用水罐以及配套室外管网。并采购料塔6台，超声波消毒喷雾器1台，2m轮式登高梯6台，室外环境喷雾消毒车1台，高压清洗机12台，三轮翻斗车4台，30型铲车1台，6套棚圈鸡笼设备。其他相关配套附属设施、设备的建设和采购等。</t>
    </r>
  </si>
  <si>
    <t xml:space="preserve">阿克陶县农业农村局
</t>
  </si>
  <si>
    <t>数量指标：建设棚圈6座，6套棚圈设备；
效益指标：预计村集体经济年收入50万，带动村内10-30名村民就业，年均可为村集体及村民增加收入约13万元。对巩固我村养殖产业基础、推动畜牧业健康可持续发展具有重要作用。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</si>
  <si>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</si>
  <si>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2026.3.3</t>
  </si>
  <si>
    <t>陶党农领办发（2026）2号</t>
  </si>
  <si>
    <t>AKT26-008-9</t>
  </si>
  <si>
    <t>阿克陶县木吉乡2026年牦牛采购项目</t>
  </si>
  <si>
    <t>木吉乡木吉村、布拉克村、昆提别斯村、琼让村</t>
  </si>
  <si>
    <t>2026年3月-2026年7月</t>
  </si>
  <si>
    <t>木吉乡采购帕米尔牦牛育肥， 其中：木吉村 125头、布拉克村125头、琼让村125头、昆提别斯村125头，共计：500头，体重为180~200公斤，每头8000元，共计投资400万元。</t>
  </si>
  <si>
    <t>木吉乡</t>
  </si>
  <si>
    <t>阿布都加帕尔·买买提</t>
  </si>
  <si>
    <t>1.数量指标：帕米尔牦牛500头；2.质量指标项目验收合格率100%；3.时效指标：项目计划开工时间2026年3月；4.社会效益指标：受益脱贫户≥500户；5.可持续性影响指标：壮大村集体经济，推动畜牧业发展；6.服务对象满意度指标：群众满意度≥98%</t>
  </si>
  <si>
    <t>项目建成后有效壮大村集体经济，推动畜牧业发展。</t>
  </si>
  <si>
    <t>AKT26-008-10</t>
  </si>
  <si>
    <t>阿克陶县克孜勒陶镇2026年牦牛采购项目</t>
  </si>
  <si>
    <t>克孜勒陶镇托云都克村、塔木喀拉村、阔克图窝孜村</t>
  </si>
  <si>
    <t>2026年4月—2026年11月</t>
  </si>
  <si>
    <t>克孜勒陶镇采购帕米尔牦牛育肥，其中托云都克村200头、塔木喀拉村200头、阔克图窝孜村100头，共计500头，体重为180～200公斤，每头8000元，共计投资400万元。</t>
  </si>
  <si>
    <t>王飞</t>
  </si>
  <si>
    <t>阿克陶县农业农村局</t>
  </si>
  <si>
    <t>1.数量指标:对500头牦牛进行采购;2.社会效益指标:受益农户≥140户，受益农村人口≥533人;3.可持续性影响指标:项目建成后以托养的形式，用于壮大村集体经济收入，促进养殖业发展。</t>
  </si>
  <si>
    <t>项目建成后可进一步加快我镇"畜牧大镇"建设，预计年带动就业3-5人左右。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</si>
  <si>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</si>
  <si>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</si>
  <si>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</si>
  <si>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</si>
  <si>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</si>
  <si>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</si>
  <si>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</si>
  <si>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</si>
  <si>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</si>
  <si>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</si>
  <si>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AKT26-008-12</t>
  </si>
  <si>
    <t>阿克陶县塔尔乡2026年阿克库木村羊采购项目</t>
  </si>
  <si>
    <t>阿克库木村</t>
  </si>
  <si>
    <t>2026年3月-2026年10月</t>
  </si>
  <si>
    <t>依托繁育基地改造项目，采购2岁以上、40公斤以上健康、无疾病、柯尔克孜母羊100只，每只2000元，计划投入20万元；采购2岁以上、60公斤以上皮山红羊（种公羊）10只，每只4000元，计划投入4万元，计划投入共计投入24万元。</t>
  </si>
  <si>
    <t>只</t>
  </si>
  <si>
    <t>塔尔乡</t>
  </si>
  <si>
    <t>买吾甫沙·买尔旦沙</t>
  </si>
  <si>
    <t>1.数量指标：；2.质量指标：项目验收合格率100%；3.时效指标：项目计划开工时间2026年3月；4.社会效益指标：受益脱贫户≧120户；5.可持续性影响指标：项目实施后可有效壮大村集体经济</t>
  </si>
  <si>
    <t>通过项目实施，直接带动群众增收，实现资源优化配置和村集体经济的持续增长。</t>
  </si>
  <si>
    <t>AKT26-008-13</t>
  </si>
  <si>
    <t>阿克陶县塔尔乡2026年防疫栏建设项目</t>
  </si>
  <si>
    <t>阿勒玛勒克村、巴格艾格孜村、巴格村、库祖村</t>
  </si>
  <si>
    <t>计划对塔尔乡牧区阿勒玛勒克村、巴格艾格孜村、巴格村、库祖村加装防疫栏，共1700平方米，及其附属设施。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</si>
  <si>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</si>
  <si>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</si>
  <si>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</si>
  <si>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</si>
  <si>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</si>
  <si>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</si>
  <si>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</si>
  <si>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</si>
  <si>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</si>
  <si>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</si>
  <si>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</si>
  <si>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</si>
  <si>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</si>
  <si>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</si>
  <si>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</si>
  <si>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</si>
  <si>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</si>
  <si>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</si>
  <si>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</si>
  <si>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</si>
  <si>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</si>
  <si>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陶党农领办发（2025）6号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</si>
  <si>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</si>
  <si>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</si>
  <si>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</si>
  <si>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</si>
  <si>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</si>
  <si>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</si>
  <si>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</si>
  <si>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</si>
  <si>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</si>
  <si>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</si>
  <si>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</si>
  <si>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</si>
  <si>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AKT26-007-14</t>
  </si>
  <si>
    <t>阿克陶县巴仁乡且克村、库木村2026年草地提升改造项目</t>
  </si>
  <si>
    <t>巴仁乡且克村、库木村</t>
  </si>
  <si>
    <t>计划在巴仁乡且克村戈壁滩规划1000亩土地进行草地提升，并配套相关附属设施，其中500亩归且克村所有、500亩归库木村所有。</t>
  </si>
  <si>
    <t>1.提高牧草覆盖率，从而满足畜牧业的发展需求。实现连片种植、统一管护，保障本地养殖产业原料供应。
2.改善农村人居生活环境，提升生态效益。
3.增加村集体经济收入，有效助力乡村振兴。</t>
  </si>
  <si>
    <t>促进畜牧产业发展，降低土地荒漠化程度、提高土壤质量、保护生物多样性等，有助于维护生态平衡，促进畜牧业可持续发展。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</si>
  <si>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</si>
  <si>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</si>
  <si>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</si>
  <si>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</si>
  <si>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</si>
  <si>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</si>
  <si>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</si>
  <si>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</si>
  <si>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</si>
  <si>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</si>
  <si>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</si>
  <si>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</si>
  <si>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</si>
  <si>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</si>
  <si>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</si>
  <si>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新建洁净车间，保鲜库，生产加工、环卫和除尘排气设备，配套水电路和其他配套设施。</t>
  </si>
  <si>
    <t>商工局</t>
  </si>
  <si>
    <t>艾孜木江·莫拉艾买江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</si>
  <si>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</si>
  <si>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AKT25-014-1</t>
  </si>
  <si>
    <t>阿克陶县加马铁热克乡赛克孜艾日克村（托尔社区）2026年滴灌加工厂建设项目</t>
  </si>
  <si>
    <t>加马铁热克乡赛克孜艾日克村（托尔社区）</t>
  </si>
  <si>
    <t>计划在托尔社区新建滴灌加工厂，钢结构厂房2座，每座1000平方米，及配套附属设施。</t>
  </si>
  <si>
    <t>加马铁热克乡</t>
  </si>
  <si>
    <t>热米拉·木合塔尔</t>
  </si>
  <si>
    <t>数量指标：新建厂房2座，每座1000平方；2.质量指标：项目验收合格率100%；3.时效指标：项目完工时间2026年3月—2026年10月；4.成本指标：新建滴灌加工厂费用380万元；5.经济效益指标：增加村集体经济5万元带动4人就业；6.受益人口满意度95%以上。</t>
  </si>
  <si>
    <t>通过该项目发展村级产业，壮大村集体收入，带动群众就业增收。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</si>
  <si>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</si>
  <si>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</si>
  <si>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</si>
  <si>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</si>
  <si>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</si>
  <si>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</si>
  <si>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</si>
  <si>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</si>
  <si>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</si>
  <si>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</si>
  <si>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AKT26-017-3</t>
  </si>
  <si>
    <t>阿克陶县玉麦镇玉麦村2026年防渗渠建设项目</t>
  </si>
  <si>
    <t>玉麦镇玉麦村计划修建U型水渠4.7公里，1小队1.9公里，灌溉面积800亩；3小队2公里，灌溉面积680亩；8小队0.8公里，灌溉面积250亩；（包含50个闸口、21个入户桥等附属配套设施），计划投资230万元。累计灌溉面积1050亩。</t>
  </si>
  <si>
    <t>公里</t>
  </si>
  <si>
    <t>中小型公益性水利工程建设项目中心</t>
  </si>
  <si>
    <t>刘福德</t>
  </si>
  <si>
    <t>水利局</t>
  </si>
  <si>
    <t>麦麦提朱马·阿依提库力</t>
  </si>
  <si>
    <t>目标1：玉麦镇玉麦村计划修建U型水渠4.7公里，包含50个闸口、21个入户桥等附属配套设施，计划投资230万元。累计灌溉面积1050亩。                                              目标2：有效解决玉麦村当前农业灌溉中存在的水资源浪费、输水效率低下等问题，1050亩耕地灌溉保障能力显著增强，提升农业生产保障能力，促进村域经济可持续发展。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</si>
  <si>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完善当地农业水利基础设施，提升农业抗风险能力，为乡村农业可持续发展提供水利支撑。
提高水资源利用效率，减少对地下水的过度开采，保护区域水资源生态平衡。</t>
  </si>
  <si>
    <t>AKT25-017-2</t>
  </si>
  <si>
    <t>阿克陶县巴仁乡库尔干村2026年支渠改建项目</t>
  </si>
  <si>
    <t>改建</t>
  </si>
  <si>
    <t>巴仁乡库尔干村</t>
  </si>
  <si>
    <t>改建渠道两条，其中一条支渠长 4.04km，配套建筑物 36 座，其中盖板涵 11 座，新建节制分水闸 11 座，改建节制分水闸 2 座，测桥及水尺12 座。另一条斗渠长 200m，配套建筑物 3 座，其中盖板涵 1 座，节制分水闸 2座，设计流量为1.05m³/s，加大流量1.3m³/s。</t>
  </si>
  <si>
    <t>目标1：渠道改建长度4.04公里，附属配套建筑物36座，计划投资505万元。累计灌溉面积4500亩。                                              目标2：有效解决当前农业灌溉中存在的水资源浪费、输水效率低下等问题，4500亩耕地灌溉保障能力显著增强，提升农业生产保障能力，促进村域经济可持续发展。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</si>
  <si>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提高水的利用率，改善灌溉条件，节水减水费，增加收入。</t>
  </si>
  <si>
    <t>AKT25-017-3</t>
  </si>
  <si>
    <t>阿克陶县玉麦镇加依铁热克村2026年防渗渠建设工程</t>
  </si>
  <si>
    <t>玉麦镇加依铁热克村</t>
  </si>
  <si>
    <t>阿克陶县玉麦乡加依热克村（6 小队）防渗渠建设项目改建渠道总长 2.87km，配套渠系建筑物 107 座，每座分水闸增加人工水尺（1mm 厚宽度 20cm 铁板搪瓷，含布设）。其中：1#矩形渠 250.4m，2#梯形渠 60.6m，3#U 形渠 776m，4#U 形渠 1781m，节制分水闸 16座、农桥 91 座（其中 89 座涵管桥），新建盖板 490m。防渗改建利用原有渠道，1#渠道断面为矩形断面，为分离式挡墙结构；2#渠道采用梯形断面，内边坡采用 1;1.5,边坡、底板均采用 10cm 厚 C25、F200、W6 厚现浇砼板结构；3#、4#渠道采用 U 形断面，边坡、底板均采用 8cm厚 C30、F200、W6 厚预制砼。阿克陶县玉麦乡加依热克村（1、5 小队）防渗渠建设项目改建渠道总长3.570km，配套渠系建筑物 46 座，每座分水闸增加人工水尺（1mm 厚宽度 20cm 铁板搪瓷，含布设）其中：1#U形渠 1050m，2#U 形渠 201.1m，3#U 形渠254.8m，4#U 形渠 249.2m，5#梯形渠 167.7m，6#梯形渠 477m，7#梯形渠 1170m，节制分水闸 25 座、农桥 21 座（其中 5 座涵管桥）。防渗改建利用原有渠道，1#、2#、3#、4#渠道采用 U 形断面，边坡、底板均采用 8cm 厚 C30、F200、W6厚预制砼结构；5#、6#、7#渠道采用梯形断面，内边坡采用1;1.5,边坡、底板均采用 10cm 厚C25、F200、W6 厚现浇砼板结构。</t>
  </si>
  <si>
    <t>目标1：阿克陶县玉麦乡加依热克村（6 小队）防渗渠建设项目改建渠道总长 2.87km，配套渠系建筑物 107 座，计划投资795万元。累计灌溉面积21000亩。                                              目标2：有效解决当前农业灌溉中存在的水资源浪费、输水效率低下等问题，21000亩耕地灌溉保障能力显著增强，提升农业生产保障能力，促进村域经济可持续发展。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</si>
  <si>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AKT26-017-6</t>
  </si>
  <si>
    <t>阿克陶县加马铁热克乡巴格拉村2026年防渗渠项目</t>
  </si>
  <si>
    <t>加马铁热克乡巴格拉村</t>
  </si>
  <si>
    <t>巴格拉村计划新建水渠4.2公里，设计流量0.5m³/s，及附属配套设施。</t>
  </si>
  <si>
    <t>数量指标：新建防渗渠4.2公里；2.质量指标：项目验收合格率100%；3.时效指标：项目完工时间2026年3月—2026年10月；4.成本指标：新建渠道投资费用320万元；5.经济效益指标：提升3500亩土地灌溉条件；6.受益人口满意度95%以上。</t>
  </si>
  <si>
    <t>通过防渗渠项目的实施，使农村土地灌溉设施得到了完善，农田耕作条件得到了改善，可大幅提高农业抗御自然灾害的能力，减少水土流失，对渠道进行防渗节水提高灌溉水的利用率和土地产出率,有助于水资源的可持续利用和农业生产的可持续发展，扩大了生产规模。</t>
  </si>
  <si>
    <t>AKT26-017-8</t>
  </si>
  <si>
    <t>阿克陶县加马铁热克乡托尔塔依村2026年防渗渠建设项目</t>
  </si>
  <si>
    <t>加马铁热克乡托尔塔依村</t>
  </si>
  <si>
    <t>计划对托尔塔依村1、3、5小队改建防渗渠6公里及其配套附属设施。</t>
  </si>
  <si>
    <t>数量指标：新建防渗渠6公里；2.质量指标：项目验收合格率100%；3.时效指标：项目完工时间2026年3月—2026年10月；4.成本指标：新建渠道投资费用450万元；5.经济效益指标：提升4500亩土地灌溉条件；6.受益人口满意度95%以上。</t>
  </si>
  <si>
    <t>通过建设渠道防渗工程，能够减少灌溉渗漏损失、提升水资源利用效率，有效确保全村耕地用水更加便捷，提高农作物产量，确保粮食安全。</t>
  </si>
  <si>
    <t>AKT26-017-17</t>
  </si>
  <si>
    <t>阿克陶县阿克陶镇喀依恰艾日克村2026年支渠防渗渠建设项目</t>
  </si>
  <si>
    <t>阿克陶镇喀依恰艾日克村</t>
  </si>
  <si>
    <t>新建防渗渠4公里，设计流量0.3-0.5m³/s，及附属配套建设项目.</t>
  </si>
  <si>
    <t>目标1：新建防渗渠4公里，设计流量0.3-0.5m³/s，及附属配套建设项目。   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</si>
  <si>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提高水的利用率，改善灌溉条件，节水减水费，增加群众收入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</si>
  <si>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</si>
  <si>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</si>
  <si>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</si>
  <si>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</si>
  <si>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</si>
  <si>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</si>
  <si>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</si>
  <si>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</si>
  <si>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AKT26-017-20</t>
  </si>
  <si>
    <t>阿克陶县巴仁乡萨依巴格村2026年村内水渠维修建设项目</t>
  </si>
  <si>
    <t>村组水渠提升改造及硬化4公里，及附属配套设施建设。</t>
  </si>
  <si>
    <t>目标1：村组水渠提升改造及硬化4公里，及附属配套设施建设。                                              目标2：通过项目实施，改造村容村貌，为了提升村民生活水平，提升粮食产量，保障农业生产用水需求，减少自然灾害及洪水对农作物的损害，促进农村经济发展及增收。
目标3：通过项目实施，有效助力乡村振兴，提升粮食产量，保障农业生产用水需求，带动村民增收，带动村民就近就地就业。</t>
  </si>
  <si>
    <t>通过项目实施，有效助力乡村振兴，提升粮食产量，保障农业生产用水需求，带动村民增收，带动村民就近就地就业。</t>
  </si>
  <si>
    <t>AKT26-017-21</t>
  </si>
  <si>
    <t>阿克陶县巴仁乡古勒巴格村也勒干村村级2026年防渗水渠建设项目</t>
  </si>
  <si>
    <t>巴仁乡古勒巴格村、也勒干村</t>
  </si>
  <si>
    <t>计划在古勒巴格村新建防渗水渠2条，总长4.3公里，设计流量0.5m³/s,配套渠系建筑物(节制分水闸，建设人行桥，过路涵管等)</t>
  </si>
  <si>
    <t>目标1：在古勒巴格村新建防渗水渠2条，总长4.3公里，设计流量0.5m³/s,配套渠系建筑物(节制分水闸，建设人行桥，过路涵管等)通过本项目实施 。                                             目标2：减少农田灌溉水渗漏损失，提升水资源利用效率，同时改善农田灌溉条件，保障农作物稳产增产，助力农业可持续发展。
目标3：通过实施该项目，提升区域水资源利用效率，推动农业绿色发展，巩固乡村振兴基础。</t>
  </si>
  <si>
    <t>通过实施该项目，提升区域水资源利用效率，推动农业绿色发展，巩固乡村振兴基础。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</si>
  <si>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</si>
  <si>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</si>
  <si>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</si>
  <si>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</si>
  <si>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</si>
  <si>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</si>
  <si>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AKT26-017-16</t>
  </si>
  <si>
    <t>阿克陶县阿克陶镇诺库其艾日克村2026年支渠防渗渠建设项目</t>
  </si>
  <si>
    <t>阿克陶镇诺库其艾日克村</t>
  </si>
  <si>
    <t>新建防渗渠3.4公里，设计流量0.3-0.5m³/s，及附属配套建设项目</t>
  </si>
  <si>
    <t>目标1：新建防渗渠3.4公里，设计流量0.3-0.5m3/s，及附属配套建设项目。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</si>
  <si>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</si>
  <si>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</si>
  <si>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</si>
  <si>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</si>
  <si>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</si>
  <si>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AKT26-017-24</t>
  </si>
  <si>
    <t>阿克陶县加马铁热克乡阔纳霍依拉村2026年防渗渠维修项目</t>
  </si>
  <si>
    <t>加马铁热克乡阔纳霍依拉村</t>
  </si>
  <si>
    <t>计划对阔纳霍依拉村5小队和3小队防渗维修渠约2公里，更换涵桥10个，闸口10个等配套设施。</t>
  </si>
  <si>
    <t>数量指标：修建防渗渠2公里，涵桥10座，闸口10个；2.质量指标：项目验收合格率100%；3.时效指标：项目完工时间2026年3月—2026年10月；4.成本指标：修建渠道150万元；5.经济效益指标：提升2000亩土地灌溉条件；6.受益人口满意度95%以上。</t>
  </si>
  <si>
    <t>对农民个人而言，改善了出行条件，让他们能更方便地前往集市、医院、学校等，节省时间和交通成本同时有利于农产品运输销售，增加农民收入。</t>
  </si>
  <si>
    <t>AKT25-017-1</t>
  </si>
  <si>
    <t>阿克陶县玉麦镇霍依拉艾日克村2026年防渗渠建设工程</t>
  </si>
  <si>
    <t>玉麦镇霍依拉艾日克村</t>
  </si>
  <si>
    <t>改建渠道总长2.282km，配套渠系建筑物22座，每座分水闸增加人工水尺（1mm厚宽度20cm铁板搪瓷，含布设）其中：1#梯形渠700m，2#梯形渠1.582m，节制分水闸9座、人工水尺9座、测水桥2座、汇水口2座、农桥13座，防渗改建利用原有渠道，2#渠道采用预制矩形渠断面，1#渠道采用梯形断面，内边坡采用1;1.5,边坡、底板均采用10cm厚C25、F200、W6厚现浇砼板结构，1号渠道设计流量1.0m³/s，2号渠设计流量1.0m³/s。</t>
  </si>
  <si>
    <t>目标1：玉麦镇霍伊拉艾日克村计划修建水渠3.2公里（包含25个闸口、9个入户桥等附属配套设施）。计划投资100万。累计灌溉面积4500亩。                                              目标2：通过防渗渠项目的实施，完善农村土地灌溉设施，改善农田耕作条件，显著增强4500亩耕地灌溉保障能力，扩大生产规模。
目标3：提高灌区的灌溉保证率，改善现有耕地的灌溉条件，提高渠道水利用系数，缓解灌区季节性缺水问题，实现灌区水资源的优化配置，为灌区内国民经济的稳定与持续发展提供水源保障，从而促进当地农牧民增产增收及灌区社会、经济、环境的协调发展。</t>
  </si>
  <si>
    <t>AKT26-017-11</t>
  </si>
  <si>
    <t>阿克陶县加马铁热克乡喀什博依村2026年产业基地配套设施建设项目</t>
  </si>
  <si>
    <t>农村基础设施（含产业配套基础设施）</t>
  </si>
  <si>
    <t>其他（防洪工程、排碱渠，渠道清淤）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</si>
  <si>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</si>
  <si>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</si>
  <si>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</si>
  <si>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</si>
  <si>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AKT26-017-15</t>
  </si>
  <si>
    <t>阿克陶县恰尔隆镇其克尔铁热克村2026年沉砂池建设项目</t>
  </si>
  <si>
    <t>恰尔隆镇其克尔铁热克村</t>
  </si>
  <si>
    <t>计划在其克尔铁热克村新建4座沉沙池，其中3座沉沙不少量3600立方，1座沉沙量2100立方沉砂池，并加装围栏等附属设施。</t>
  </si>
  <si>
    <t>通过拦截上流水渠的泥沙，可实现高效灌溉，减少风沙对周边环境的侵蚀，并且在沉沙治理过程中可为辖区群众提供就业岗位，带动群众增收。</t>
  </si>
  <si>
    <t>AKT26-017-14</t>
  </si>
  <si>
    <t>阿克陶县恰尔隆镇2026年灌溉水池建设项目</t>
  </si>
  <si>
    <t>计划于恰尔隆镇戈壁滩上新建1座蓄水量30万立方的灌溉蓄水池以及各类附属设施，用于设施农业大棚灌溉。引水从阿克陶县奥吞勒克水库新建6公里引水渠，出水口安装电动闸门，铺设1公里供水管网。</t>
  </si>
  <si>
    <t>1.通过新建30万立方灌溉蓄水池及各类附属设施以及引水渠；2.进一步保障设施农业大棚灌溉用水，推动大农作物亩产提升10-15%，农户每亩增收0.1-0.15万元；3.减少地下水使用，节约搬迁点种植户用水成本，年内预计可节约水费240万元左右。4.受益行政村6个，直接受益种植户1443人。</t>
  </si>
  <si>
    <t>通过项目实施可为我镇2056座设施大棚，提高有力的灌溉供水保障，增加在高温炎暑天气的农作物存活率，促进主导产业持续发展壮大。</t>
  </si>
  <si>
    <t>AKT26-017-25</t>
  </si>
  <si>
    <t>阿克陶县巴仁乡阔洪其村2026年排碱渠提升改造项目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</si>
  <si>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</si>
  <si>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</si>
  <si>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</si>
  <si>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AKT26-017-4</t>
  </si>
  <si>
    <t>阿克陶县玉麦镇加依铁热克村2026年节水灌溉建设项目</t>
  </si>
  <si>
    <t>2026年</t>
  </si>
  <si>
    <r>
      <rPr>
        <sz val="12"/>
        <rFont val="宋体"/>
        <charset val="134"/>
      </rPr>
      <t>项目区374亩地进行规划砖混结构泵房1座。新建沉砂池1座；配套离心泵1套，配套变频控制柜1套，配套过滤系统1套，引水渠10米，高压线100米，桥涵1座，闸口1座。主管道800米，分</t>
    </r>
    <r>
      <rPr>
        <sz val="12"/>
        <color rgb="FFFF0000"/>
        <rFont val="宋体"/>
        <charset val="134"/>
      </rPr>
      <t>干管3000米及配套设施，水泥路面拆除及恢复50米。</t>
    </r>
  </si>
  <si>
    <t>玉麦镇人民政府</t>
  </si>
  <si>
    <t>项目实施后提高项目区农田基础设施标准，改善农业生产条件，提高农民科技种植、科学管理意识。同时，本项目的实施预计每年增收19万土地租金，对实现农业生产的良性循环具有重要作用。</t>
  </si>
  <si>
    <t>项目实施后降低了农民的劳动强度，帮助农民尽快脱贫致富，对农民增收、农村稳定和农业发展有重要作用。增加村集体收入。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</si>
  <si>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</si>
  <si>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</si>
  <si>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</si>
  <si>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</si>
  <si>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</si>
  <si>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</si>
  <si>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</si>
  <si>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</si>
  <si>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</si>
  <si>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</si>
  <si>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</si>
  <si>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</si>
  <si>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</si>
  <si>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</si>
  <si>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</si>
  <si>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</si>
  <si>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</si>
  <si>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</si>
  <si>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</si>
  <si>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</si>
  <si>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</si>
  <si>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</si>
  <si>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</si>
  <si>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</si>
  <si>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</si>
  <si>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</si>
  <si>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</si>
  <si>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</si>
  <si>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</si>
  <si>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</si>
  <si>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</si>
  <si>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</si>
  <si>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</si>
  <si>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</si>
  <si>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</si>
  <si>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</si>
  <si>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</si>
  <si>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</si>
  <si>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</si>
  <si>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</si>
  <si>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</si>
  <si>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</si>
  <si>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</si>
  <si>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</si>
  <si>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</si>
  <si>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</si>
  <si>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</si>
  <si>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</si>
  <si>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</si>
  <si>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</si>
  <si>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</si>
  <si>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AKT26-041-25</t>
  </si>
  <si>
    <t>阿克陶县木吉乡琼让村2026年村组主干道路硬化项目</t>
  </si>
  <si>
    <t>木吉乡琼让村</t>
  </si>
  <si>
    <t>对琼让村委会主干道路1.1公里进行硬化，路面宽度5.5米.</t>
  </si>
  <si>
    <t>1.数量指标：对1.1公里道路进行硬化；2.质量指标项目验收合格率100%；3.时效指标：项目计划开工时间2026年5月；4.社会效益指标：受益脱贫户≥195户；5.可持续性影响指标：项目建成后更好地改善牧民出行安全，改善村容村貌；6.服务对象满意度指标：群众满意度≥98%</t>
  </si>
  <si>
    <t>项目建成后更好地改善牧民出行安全，改善村容村貌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</si>
  <si>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</si>
  <si>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</si>
  <si>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</si>
  <si>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</si>
  <si>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</si>
  <si>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</si>
  <si>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</si>
  <si>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</si>
  <si>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</si>
  <si>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</si>
  <si>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</si>
  <si>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</si>
  <si>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</si>
  <si>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AKT26-041-34</t>
  </si>
  <si>
    <t>阿克陶县阿克陶镇喀依恰艾日克村2026年道路提升改造项目</t>
  </si>
  <si>
    <t>新建及改造农村道路7公里及配套附属设施。</t>
  </si>
  <si>
    <t>阿克陶镇</t>
  </si>
  <si>
    <t>艾力亚尔江·艾克白尔</t>
  </si>
  <si>
    <t>1.数量指标：对7公里道路进行硬化；2.质量指标项目验收合格率100%；3.时效指标：项目计划开工时间2026年4月；4.社会效益指标：收益脱贫户≥285户；5.可持续性影响指标：项目建成后更好地改善农民出行安全，改善村容村貌；6.服务对象满意度指标：群众满意度≥98%。</t>
  </si>
  <si>
    <t>充分调动好、发挥好、保护好农民群众的积极性，广泛发动群众参与务工，增加农民群众阶段性的务工收入，为农民群众出行和产业发展提供便利条件。</t>
  </si>
  <si>
    <t>AKT26-041-35</t>
  </si>
  <si>
    <t>阿克陶县巴仁乡加依村、萨依巴格村、克孜勒吾斯塘村、且克村乡村道路提升改造2026年中央预算内以工代赈示范项目</t>
  </si>
  <si>
    <t>巴仁乡加依村、萨依巴格村、克孜勒吾斯塘村、且克村</t>
  </si>
  <si>
    <t>村组道路提升改造14公里，及附属配套设施建设。</t>
  </si>
  <si>
    <t>1.带动群众就业增收，本项目计划带动群众就业200人，预计发放劳务报酬318万元，组织务工群众开展技能培训175人。
2.农村主干道路扩宽可有效改善农村人居生活环境，提升生态与经济效益。
3.带动农村产业发展，为特色农业、乡村振兴等提供更好地对外连接通道。</t>
  </si>
  <si>
    <t>通过实施该项目出行更便、运输成本降，共享成果。带动资产增值，助力乡村发展。村民参与监督，保障各方利益。</t>
  </si>
  <si>
    <t>AKT26-041-36</t>
  </si>
  <si>
    <t>阿克陶县巴仁乡墩巴格村2026年道路硬化项目</t>
  </si>
  <si>
    <t>巴仁乡墩巴格村</t>
  </si>
  <si>
    <t>新建（沥青/混凝土）道路1.7km，路基宽度4-6m，路面宽度3.5-5米，含路基、路面、桥涵及其他附属设施。</t>
  </si>
  <si>
    <t>1.提升全村村民同行安全与便捷性，支撑村民生产生活与乡村发展，提高村民满意度。
2.有效改善农村人居生活环境，提升生态与经济效益。
3.带动农村产业发展，为特色农业、乡村振兴等提供更好地对外连接通道。</t>
  </si>
  <si>
    <t>通过完善基础设施，破除出行难的瓶颈，保障村民安全通行，缩短村民上学、就医、生产时间，同时改善村内居住环境，减少因道路扬尘、泥泞带来的卫生问题，提升生活舒服度。</t>
  </si>
  <si>
    <t>AKT26-041-38</t>
  </si>
  <si>
    <t>阿克陶县巴仁乡萨依巴格村2026年村内道路建设项目</t>
  </si>
  <si>
    <t>村组道路提升改造及硬化1.5公里，及附属配套设施建设。</t>
  </si>
  <si>
    <t>1.提升乡村环境，推动美丽乡村建设，新建高质量道路，完善村内交通基础设施，解决村民出行难问题。
2.提升村民生活质量，促进乡村经济发展和社会稳定，助力乡村振兴战略实施。
3.带动农村产业发展，为特色农业、乡村振兴等提供更好地对外连接通道。</t>
  </si>
  <si>
    <t>AKT26-041-39</t>
  </si>
  <si>
    <t>阿克陶县巴仁乡也勒干村2026年村级道路提升项目</t>
  </si>
  <si>
    <t>巴仁乡也勒干村</t>
  </si>
  <si>
    <t>计划对村内道路进行提升改造3.6公里，其中需要硬化的入户路长1.1km。需要维修的沥青路2.5km，并配套相关附属设施。</t>
  </si>
  <si>
    <t>1.提升乡村环境，推动美丽乡村建设，新建高质量道路，完善村内交通基础设施，解决村民出行难问题。
2.提升村民生活质量，促进乡村经济发展和社会稳定，助力乡村振兴战略实施。</t>
  </si>
  <si>
    <t>AKT26-041-41</t>
  </si>
  <si>
    <t>阿克陶县巴仁乡且克村2026年农村道路建设项目</t>
  </si>
  <si>
    <t>巴仁乡且克村</t>
  </si>
  <si>
    <t>计划在巴仁乡且克村新建农村道路6.5公里，并配套附属设施。</t>
  </si>
  <si>
    <t>AKT25-041-10</t>
  </si>
  <si>
    <t>阿克陶县布伦口乡苏巴什村2026年村级道路建设项目</t>
  </si>
  <si>
    <t>布伦口乡苏巴什村</t>
  </si>
  <si>
    <t>新建苏巴什村沿314国道至村委会道路提升改造硬化道路3.2km，路面宽度7m,含路基路面、桥涵及其他附属设施；总投资360万元。</t>
  </si>
  <si>
    <t>1、数量指标新建道路3.2公里；2、质量指标：项目验收合格率100%；3、时效指标：项目完工时间2026年4月-2026年10月，完成率100%；4、成本指标：新建道路总费用360万元；5、经济效益指标：改造314国道连接苏巴什村委会村级道路，方便当地群众出行，同时可以改善现有旅游基础设施条件；6、社会效益指标：受益建档立卡贫困人口数1906人；7、生态效益指标：改善生态环境8、可持续影响指标：工程设计使用年限≥8年；9、受益贫困人口满意度≥96%。</t>
  </si>
  <si>
    <t>方便当地群众出行，同时可以改善现有旅游基础设施条件，促进旅游产业发展增收。</t>
  </si>
  <si>
    <t>AKT26-041-33</t>
  </si>
  <si>
    <t>阿克陶镇奥达艾日克村2026年桥梁建设项目</t>
  </si>
  <si>
    <t>阿克陶镇奥达艾日克村</t>
  </si>
  <si>
    <t>阿克陶镇奥达艾日克村新建桥梁长220米，宽7米大桥一座及防护设施建设。</t>
  </si>
  <si>
    <t>1.数量指标：大桥长220米，宽7米，包括防护措施；2.质量指标项目验收合格率100%；3.时效指标：项目计划开工时间2026年4月；4.社会效益指标：收益脱贫户≥252户；5.可持续性影响指标：项目建成后更好地改善农民出行安全和通行效率；6.服务对象满意度指标：群众满意度≥98%。</t>
  </si>
  <si>
    <t>提高群众安全出行，改善群众生活质量。</t>
  </si>
  <si>
    <t>AKT26-041-6</t>
  </si>
  <si>
    <t>阿克陶县塔尔乡桥梁设施提升改造项目</t>
  </si>
  <si>
    <t>塔尔塔吉克民族乡巴格村、库祖村、阿勒玛勒克村</t>
  </si>
  <si>
    <t>2026年6月-2026年12月</t>
  </si>
  <si>
    <t>新建4座长80-130米，宽1.5米的便民桥梁。</t>
  </si>
  <si>
    <t>塔尔塔吉克民族乡人民政府</t>
  </si>
  <si>
    <t>阿克陶县交通运输局</t>
  </si>
  <si>
    <t>夏尔西白克·阿克木</t>
  </si>
  <si>
    <t>1.数量指标：新建桥梁数量4座；
2.质量指标：项目验收合格率100%；
3.时效指标：项目计划开工时间2026年6月-12月；
4.社会效益指标：受益脱贫户≥253户；
5.可持续性影响指标：项目设计使用年限≥10年；
6.服务对象满意度指标：群众满意度≥95%。</t>
  </si>
  <si>
    <t>项目建成后，改善村民生活条件，方便居民出行。</t>
  </si>
  <si>
    <t>AKT26-041-7</t>
  </si>
  <si>
    <t>克孜勒陶镇丝路佳苑非遗工坊附属设施（消防水池）建设项目</t>
  </si>
  <si>
    <t>阿克陶县克孜勒陶镇丝路佳苑社区</t>
  </si>
  <si>
    <t>2026年6月-10月</t>
  </si>
  <si>
    <t>在丝路佳苑非遗工坊东侧新建一座300立方米的消防水池及配套附属设施（泵房、发电机房、消防控制室内含消防控制主机系统一套），管道改道200米，总占地面积约700平方米。</t>
  </si>
  <si>
    <t>统战部</t>
  </si>
  <si>
    <t>范仲锋</t>
  </si>
  <si>
    <t>1. 数量指标：新建消防水池容量≥300立方米；新建设施占地面积约700平方米（含泵房、发电机房、消防控制室）；配套设备配置数量，消防控制主机系统1套。2. 质量指标：工程质量合格率：100%；消防设施验收通过率：100%。3. 经济效益指标：减少火灾潜在经济损失，通过提升消防能力，预计降低因火灾造成的直接经济损失风险≥400万元/年。4. 社会效益指标：受益人口户数≥1618户；受益人口数≥6624人。5. 可持续影响指标：设施使用年限，消防水池、泵房、发电机房、控制室等主体结构设计使用年限≥20年。6. 服务对象满意度指标：受益人口满意度≥98%。</t>
  </si>
  <si>
    <t>本项目通过新建消防水池及配套消防设施，有效提升区域消防安全水平，降低火灾经济损失，直接惠及1618户、6624名群众。项目以安全保障为核心，兼顾经济与社会效益，实现一次建设、长期受益，切实保障群众生命财产安全，提升居民满意度与社区安全稳定性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</si>
  <si>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</si>
  <si>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</si>
  <si>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</si>
  <si>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</si>
  <si>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</si>
  <si>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农村供水保障（饮水安全）设施建设</t>
  </si>
  <si>
    <t>AKT25-067-2</t>
  </si>
  <si>
    <t>阿克陶县克孜勒陶镇2026年农村饮水安全工程提升改造项目</t>
  </si>
  <si>
    <t>克孜勒陶镇乌尔都隆窝孜村、托云都克村、喀尔乌勒村、阿克达拉村</t>
  </si>
  <si>
    <t>1、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</t>
  </si>
  <si>
    <t>目标1：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</si>
  <si>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</si>
  <si>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</si>
  <si>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阿克陶县2026年木吉乡木吉村、琼让村供水提升改造工程</t>
  </si>
  <si>
    <t>木吉乡木吉村、琼让村、昆提别斯村</t>
  </si>
  <si>
    <t>水源工程：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</t>
  </si>
  <si>
    <t>目标1：木吉乡木吉村、琼让村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</si>
  <si>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</si>
  <si>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阿克陶县2026年布伦口乡农村供水提升改造工程项目</t>
  </si>
  <si>
    <t>布伦口乡喀依村、恰克尔艾格勒村</t>
  </si>
  <si>
    <t>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</t>
  </si>
  <si>
    <t>目标1：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,收益户数23户，收益人数92人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</si>
  <si>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</si>
  <si>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</si>
  <si>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</si>
  <si>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1.水源工程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引水管道布置在通乡村道路左、右侧，管道埋设深度1.8m。并建设水处理车间1座32.11㎡、架设0.4KV供电线路0.2km、浮子式自动水位控制系统7套、水处理车间安装水质在线检测设备1套、自动化监控系统7套、水处理车间组合式次氯酸钠发生器水质消毒净化设备1套。</t>
  </si>
  <si>
    <t>目标1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</si>
  <si>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AKT26-067-8</t>
  </si>
  <si>
    <t>阿克陶县玉麦镇英阿依玛克村、玉麦村等村2026年供水提升改造工程</t>
  </si>
  <si>
    <t>英阿依玛克村、玉麦村</t>
  </si>
  <si>
    <t>供水管道10公里，蓄水池2座、管道附属设施，2眼机井机电设备改造</t>
  </si>
  <si>
    <t>数量指标：新建供水管道10公里，蓄水池2座及管道附属设施，改造2眼机井机电设备。
效益指标：直接受益人口1841人。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</si>
  <si>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</si>
  <si>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</si>
  <si>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</si>
  <si>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</si>
  <si>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其他（防洪工程、排碱渠，渠道清淤、草原配套设施）</t>
  </si>
  <si>
    <t>AKT25-048-4</t>
  </si>
  <si>
    <t>克州阿克陶县库山河防洪堤防改造工程</t>
  </si>
  <si>
    <t>阿克陶镇巴仁艾日克村</t>
  </si>
  <si>
    <t>防洪堤防维修改造工程共维修防洪堤五处长度 1100m，第一段14+400-14+480 段 40m，第二段 24+380-24+840 段 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</t>
  </si>
  <si>
    <t>目标1：防洪堤防维修改造工程共维修防洪堤五处长度 1100m，第一段14+400-14+480段 40m，第二段 24+380-24+840段460m，第三段胜利渠渡槽25+798-25+967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。收益人口2910人,收益户数787户。目标2：该工程实施后，不仅可以获得经济效益，而且还可以获得社会效益和环境效益，因此该工程的实施是非常有益的。
目标3：有效保护河岸两侧的居民的生命财产安全，保护公路等其他基础设施。</t>
  </si>
  <si>
    <t>有效保护盖孜河沿线居民2100人、耕地870亩、林地160亩。</t>
  </si>
  <si>
    <t>AKT26-048-5</t>
  </si>
  <si>
    <t>2026年阿克陶县农业防灾减灾体系建设项目</t>
  </si>
  <si>
    <t>其他（防洪工程、渠道清淤、草原配套设施）</t>
  </si>
  <si>
    <t>巴仁乡阿热买里村、巴仁乡加依村、奥依塔克镇恰勒玛艾日克村、克孜勒陶镇丝路佳苑、阿克陶镇诺库其艾日克村、玉麦镇阿勒吞其村、恰尔隆镇昆仑佳苑</t>
  </si>
  <si>
    <t>2026年3月-2026年11月</t>
  </si>
  <si>
    <t>在巴仁乡阿热买里村、巴仁乡加依村、奥依塔克镇恰勒玛艾日克村、克孜勒陶镇丝路佳苑、阿克陶镇诺库其艾日克村、玉麦镇阿勒吞其村、恰尔隆镇昆仑佳苑建设农业自然灾害监测体系7套，每套占地面积40平方米（含基础设施配套），每座投资56.103万元，共计392.721万元。</t>
  </si>
  <si>
    <t>套</t>
  </si>
  <si>
    <t>阿克陶县人工影响天气办公室</t>
  </si>
  <si>
    <t>外力·吾甫尔</t>
  </si>
  <si>
    <t>阿克陶县气象局</t>
  </si>
  <si>
    <t>郝海霞</t>
  </si>
  <si>
    <t>监测点建成后提高农业精准管理能力，第一时间监测自然灾害发生发展趋势，帮助农技人员、种植大户精准安排农事活动，优化种植计划，减少资源浪费，科学有效提高农作物产量和质量。</t>
  </si>
  <si>
    <t>通过提高农业精准管理能力、优化种植计划、适时精准改善土壤墒情，到达提高农作物产量和质量，实现农户增产增收。</t>
  </si>
  <si>
    <t>AKT26-048-6</t>
  </si>
  <si>
    <t>阿克陶县木吉乡2026年天然草原提升改造围栏项目</t>
  </si>
  <si>
    <t>木吉乡木吉村、琼让村</t>
  </si>
  <si>
    <t>2026年4月-11月</t>
  </si>
  <si>
    <t>对木吉乡木吉村、琼让村2万亩草场拉设围栏，围栏高度1.2米，挂线柱柱距5米，加强柱柱距100米。</t>
  </si>
  <si>
    <t>林业和草原工作中心</t>
  </si>
  <si>
    <t>臧宝莹</t>
  </si>
  <si>
    <t>1.数量指标：对2万亩草场拉设1.2米高围栏；2.质量指标项目验收合格率100%；3.时效指标：项目计划开工时间2026年5月；4.社会效益指标：受益脱贫户≥98户；5.可持续性影响指标：提高牧草覆盖度，解决牲畜饲草缺乏问题，更好的满足木吉乡畜牧产业业发展需求；6.服务对象满意度指标：群众满意度≥98%</t>
  </si>
  <si>
    <t>项目建成后有效保护草场生态，更好的恢复牧草覆盖，满足木吉乡畜牧产业业发展需求，解决牲畜饲草缺乏问题，进一步带动经济增收，项目建成后能有效改善木吉乡当地牲畜饲草储备，为大力发展畜牧养殖业打下更坚实的基础。</t>
  </si>
  <si>
    <t>AKT26-048-7</t>
  </si>
  <si>
    <t>阿克陶县克孜勒陶镇2026年天然草原提升改造围栏项目</t>
  </si>
  <si>
    <t>克孜勒陶镇其木干村</t>
  </si>
  <si>
    <t>对克孜勒陶镇其木干村4万亩草场拉设围栏，围栏高度1.2米，挂线柱柱距5米，加强柱柱距100米。</t>
  </si>
  <si>
    <t>数量指标：新建草场围栏4万亩；质量指标：项目验收合格率100%；时效指标：项目计划开工时间2026年5月，项目完工率100%。</t>
  </si>
  <si>
    <t>项目建成后有效保护草场生态，更好的恢复牧草覆盖，满足克孜勒陶镇畜牧产业业发展需求，解决牲畜饲草缺乏问题，进一步带动经济增收，项目建成后能有效改善克孜勒陶镇当地牲畜饲草储备，为大力发展畜牧养殖业打下更坚实的基础。</t>
  </si>
  <si>
    <t>AKT26-048-8</t>
  </si>
  <si>
    <t>阿克陶县布伦口乡2026年天然草原提升改造围栏项目</t>
  </si>
  <si>
    <t>对布伦口乡苏巴什村3万亩草场拉设围栏，围栏高度1.2米，挂线柱柱距5米，加强柱柱距100米。</t>
  </si>
  <si>
    <t>1、数量指标：对布伦口乡苏巴什村草场进行提升改造，新建草场围栏3万亩。2、质量指标项目验收合格率100%；3、项目计划开工时间2026年5月；4、成本指标：草场围栏总费用105万元；</t>
  </si>
  <si>
    <t>项目建成后有效保护草场生态，更好的恢复牧草覆盖，满足布伦口乡畜牧产业业发展需求，解决牲畜饲草缺乏问题，进一步带动经济增收，项目建成后能有效改善布伦口乡当地牲畜饲草储备，为大力发展畜牧养殖业打下更坚实的基础。</t>
  </si>
  <si>
    <t>人居环境整治</t>
  </si>
  <si>
    <t>农村卫生厕所改造（户用、公共厕所）</t>
  </si>
  <si>
    <t>农村污水治理</t>
  </si>
  <si>
    <t>AKT26-050-1</t>
  </si>
  <si>
    <t>阿克陶县加马铁热克乡喀什博依村2026年农村污水治理项目</t>
  </si>
  <si>
    <t>计划对喀什博依村新建污水管网4公里，安装检查井、化粪池、提升泵等配套附属设施。</t>
  </si>
  <si>
    <t>克州生态环境局阿克陶县分局</t>
  </si>
  <si>
    <t>王玉伟</t>
  </si>
  <si>
    <t>王宏毕</t>
  </si>
  <si>
    <t>1.数量指标：新建污水管网4公里；2.质量指标：项目验收合格率100%；3.时效指标：项目完工时间2026年3月—2026年10月；4.成本指标：工程费用投资300万元；5.经济效益指标：提升150户污水处理水平；6.受益人口满意度95%以上。</t>
  </si>
  <si>
    <t>改善农村人居生态环境，加强农村居民生活质量，促进美丽乡村建设，改善人居环境，改善乡村面貌，引导农民过上现代化生活。</t>
  </si>
  <si>
    <t>AKT26-050-3</t>
  </si>
  <si>
    <t>阿克陶县玉麦镇恰格尔村2026年污水管网建设项目</t>
  </si>
  <si>
    <t>玉麦镇恰格尔村</t>
  </si>
  <si>
    <t>玉麦镇恰格尔村新建污水管网共40公里，其中主管道30公里、入户管道10公里；同步建设配套设施，包括适配管网的化粪池，计划投资1200万。</t>
  </si>
  <si>
    <t>数量指标：修建污水管道40Km，同步建设配套设施，包括适配管网的化粪池。
效益指标：直接受益人口1893人。</t>
  </si>
  <si>
    <t>改善村基础建设和村貌村容及卫生的改善，提高农民整体生活质量。</t>
  </si>
  <si>
    <t>AKT25-050-2</t>
  </si>
  <si>
    <t>阿克陶县布伦口乡恰克尔艾格勒村2026年粪污一体化改造建设项目</t>
  </si>
  <si>
    <t>布伦口乡恰克尔艾格勒村</t>
  </si>
  <si>
    <t>计划为恰克尔艾格勒村新建污水主管网4.3公里（含破坏路面及恢复）；新建日处理量100m³/天的一体化污水处理设备1套及其附属配套设施</t>
  </si>
  <si>
    <t>生活污水处理项目：1、数量指标：村人居环境整治1个，新建污水管网4.3km，2、质量指标项目验收合格率100%，3、时效指标2026年4月-2026年10月；4、项目完工及时率：100%，5、成本指标：工程直接费用：450万元，6、社会效益指标：受益人口数：941人；7、可持续影响指标：工程设计使用年限≥30年；8、受益脱贫人口满意度95%</t>
  </si>
  <si>
    <t>促进良好生活习惯养成，优化村容村貌及营商环境，吸引客流量</t>
  </si>
  <si>
    <t>农村垃圾治理</t>
  </si>
  <si>
    <t>AKT25-051-2</t>
  </si>
  <si>
    <t>阿克陶县布伦口乡2026年垃圾处理场建设项目</t>
  </si>
  <si>
    <t>布伦口乡盖孜村、恰克尔艾格勒村、托喀依村、苏巴什村</t>
  </si>
  <si>
    <t>建设垃圾处理场（4座），每座0.5万立方米，高4.5米，其中：苏巴什村1座，盖孜村1座，恰克尔艾格勒村1座，托喀依村1座。</t>
  </si>
  <si>
    <t>住建局</t>
  </si>
  <si>
    <t>闫旭波</t>
  </si>
  <si>
    <t>1、数量指标：建设垃圾处理场4座；2、质量指标：项目验收合格率100%；3、时效指标：项目完成时间2026年4月-2026年10月；4、项目完成率100%；5、成本指标：垃圾处理场总费用1000万元；6、经济效益指标：改善村容村貌及村民生活环境；7、社会效益指标：受益建档立卡贫困人口数2792人；8、生态效益指标：改善生态环境；9、可持续影响指标：工程设计使用年限（≥10年）；10、受益贫困人口满意度（≥96%）。</t>
  </si>
  <si>
    <t>改善村容村貌及村民生活环境，营造美丽环境氛围，吸引更多游客。</t>
  </si>
  <si>
    <t>村容村貌提升</t>
  </si>
  <si>
    <t>AKT26-052-1</t>
  </si>
  <si>
    <t>阿克陶县加马铁热克乡喀什博依村2026年农村人居环境整治项目</t>
  </si>
  <si>
    <t>计划对喀什博依村4组新建硬化道路（水泥混凝土路面）1.3公里，路面宽度5-6米，路基宽度5.5-6.5米，含路基、路面及其他附属设施。</t>
  </si>
  <si>
    <t>1.数量指标：新建道路1.3公里；2.质量指标：项目验收合格率100%；3.时效指标：项目完工时间2026年3月—2026年10月；4.成本指标：工程费用投资120万元；5.经济效益指标：提升群众出行条件；6.受益人口满意度95%以上。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</si>
  <si>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</si>
  <si>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</si>
  <si>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</si>
  <si>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</si>
  <si>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AKT26-057-1</t>
  </si>
  <si>
    <t>阿克陶县玉麦镇英阿依玛克村2026年人居环境整治建设项目</t>
  </si>
  <si>
    <t>1.对村内道路进行基础设施建设，包括加宽路面，沥青路面翻新，地面硬化，安装路沿石及修补，预计29公里，对村内基础设施进行整体提升改造，补齐乡村基础设施短板。
2.整村水渠提升改造预计32km并配套相关附属设施。</t>
  </si>
  <si>
    <t>数量指标：硬化修补村内道路29公里，修建水渠32公里。
效益指标：直接受益人口2917人。</t>
  </si>
  <si>
    <t>一是行条件改善路灯，保障日常安全，节省通行时间；二是庭院经济助力增收，环境美化提升生活幸福感；三是公共区域优化为村民提供休闲、交流空间，增强邻里互动。</t>
  </si>
  <si>
    <t>AKT25-SFC001-2</t>
  </si>
  <si>
    <t>阿克陶县玉麦镇阿勒吞其村2026年农村人居环境整治建设项目</t>
  </si>
  <si>
    <t>玉麦镇阿勒吞其村</t>
  </si>
  <si>
    <t>1.对巴扎农贸市场（建筑面积11475㎡）、牛羊交易市场、夜市等进行提升改造以及配套附属设施建设。
2.对玉桑大道2公里的中心商铺街道及相关附属设施进行提升改造。
3.对村内道路进行基础设施建设，包括加宽路面，沥青路面翻新，地面硬化，安装路沿石及修补，预计4公里，对村内基础设施进行整体提升改造，补齐乡村基础设施短板。</t>
  </si>
  <si>
    <t>数量指标：硬化入户道路5.9685公里，铺设污水管道30.5公里，巴扎农贸市场及夜市改造11475平方米。
效益指标：直接受益人口3867人。</t>
  </si>
  <si>
    <t>提升公共服务水平的同时主推旅游产业的发展，提升群众幸福指数。充分调动好、发挥好、保护好农民群众的积极性，广泛发动群众参与务工，增加农民群众阶段性的务工收入，为农民群众出行和产业发展提供便利条件。</t>
  </si>
  <si>
    <t>AKT26-057-2</t>
  </si>
  <si>
    <t>阿克陶县玉麦镇英阿依玛克村、阿勒吞其村2026年农村管网及污水处理建设项目</t>
  </si>
  <si>
    <t>玉麦镇英阿依玛克村、阿勒吞其村</t>
  </si>
  <si>
    <t>计划在英阿依玛克村新建污水主管网43.3公里，784户支管网，基础设施检查井，新建一体化污水处理设备一套等配套设施建设；在阿勒吞其村新建污水主管网45公里、913户支管网以及基础设施检查井；新建一体化污水处理设备1套等配套附属设施建设。</t>
  </si>
  <si>
    <t>数量指标：新建污水主管网88.3公里，支管网784户；新建一体化污水处理设备及配套设施两套。
效益指标：直接受益人口1697人。</t>
  </si>
  <si>
    <t>AKT26-052-4</t>
  </si>
  <si>
    <t>阿克陶县加马铁热克乡巴格拉村2026年农村人居环境整治项目</t>
  </si>
  <si>
    <t>修建防渗渠6公里，新建污水管网1.8公里，道路提升改造7.8公里，入户道路硬化1公里及其配套附属设施。</t>
  </si>
  <si>
    <t>数量指标：修建防渗渠6公里，污水管网1.8公里，道路扩宽7.8公里，道路硬化1公里；2.质量指标：项目验收合格率100%；3.时效指标：项目完工时间2026年3月—2026年10月；4.成本指标：工程费用投资980万元；5.经济效益指标：提升5000亩土地灌溉条件，群众出行条件及环境卫生；6.受益人口满意度95%以上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</si>
  <si>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</si>
  <si>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</si>
  <si>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</si>
  <si>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</si>
  <si>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</si>
  <si>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</si>
  <si>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</si>
  <si>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</si>
  <si>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</si>
  <si>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</si>
  <si>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</si>
  <si>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阿克陶县恰尔隆镇昆仑佳苑易地扶贫搬迁安置点2026年基础设施提升改造项目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</si>
  <si>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</si>
  <si>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</si>
  <si>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</si>
  <si>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</si>
  <si>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</si>
  <si>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</si>
  <si>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</si>
  <si>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</si>
  <si>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</si>
  <si>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</si>
  <si>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</si>
  <si>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</si>
  <si>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</si>
  <si>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</si>
  <si>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</si>
  <si>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</si>
  <si>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</si>
  <si>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</si>
  <si>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</si>
  <si>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</si>
  <si>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</si>
  <si>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</si>
  <si>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</si>
  <si>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</si>
  <si>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</si>
  <si>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</si>
  <si>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</si>
  <si>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</si>
  <si>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</si>
  <si>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</si>
  <si>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</si>
  <si>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</si>
  <si>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</si>
  <si>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</si>
  <si>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</si>
  <si>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</si>
  <si>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</si>
  <si>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</si>
  <si>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</si>
  <si>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</si>
  <si>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</si>
  <si>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克州阿克陶县2026年帮扶资金项目库分类统计表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</si>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</sst>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sz val="12"/>
      <color rgb="FFFF0000"/>
      <name val="宋体"/>
      <charset val="134"/>
    </font>
    <font>
      <b/>
      <vertAlign val="subscript"/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10" fontId="0" fillId="0" borderId="5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5" xfId="0" applyNumberFormat="1" applyBorder="1">
      <alignment vertical="center"/>
    </xf>
    <xf numFmtId="10" fontId="0" fillId="0" borderId="0" xfId="0" applyNumberFormat="1" applyAlignment="1">
      <alignment horizontal="center" vertical="center" wrapText="1"/>
    </xf>
    <xf numFmtId="3" fontId="0" fillId="0" borderId="0" xfId="0" applyNumberFormat="1">
      <alignment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8" fillId="0" borderId="5" xfId="0" applyFont="1" applyFill="1" applyBorder="1" applyAlignment="1">
      <alignment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8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M199"/>
  <sheetViews>
    <sheetView tabSelected="1" zoomScale="80" zoomScaleNormal="80" workbookViewId="0">
      <selection activeCell="Q1" sqref="Q$1:AB$1048576"/>
    </sheetView>
  </sheetViews>
  <sheetFormatPr defaultColWidth="8.89166666666667" defaultRowHeight="14.25" zeroHeight="1"/>
  <cols>
    <col min="1" max="1" width="7.75" style="30" customWidth="1"/>
    <col min="2" max="2" width="14.7" style="31" customWidth="1"/>
    <col min="3" max="3" width="7.38333333333333" style="32" customWidth="1"/>
    <col min="4" max="4" width="32.3833333333333" style="33" customWidth="1"/>
    <col min="5" max="5" width="10.6333333333333" style="33" customWidth="1"/>
    <col min="6" max="6" width="21.9083333333333" style="33" customWidth="1"/>
    <col min="7" max="7" width="9.63333333333333" style="33" customWidth="1"/>
    <col min="8" max="8" width="22.2166666666667" style="34" customWidth="1"/>
    <col min="9" max="9" width="12.5" style="34" customWidth="1"/>
    <col min="10" max="10" width="60.575" style="33" customWidth="1"/>
    <col min="11" max="11" width="10.9416666666667" style="30" customWidth="1"/>
    <col min="12" max="12" width="10.9416666666667" style="30" hidden="1" customWidth="1"/>
    <col min="13" max="13" width="10.9416666666667" style="30" customWidth="1"/>
    <col min="14" max="15" width="10.8" style="30" customWidth="1"/>
    <col min="16" max="16" width="14.5916666666667" style="30" customWidth="1"/>
    <col min="17" max="17" width="14.2166666666667" style="30" hidden="1" customWidth="1"/>
    <col min="18" max="18" width="10.9333333333333" style="30" hidden="1" customWidth="1"/>
    <col min="19" max="20" width="8.13333333333333" style="30" hidden="1" customWidth="1"/>
    <col min="21" max="21" width="8.63333333333333" style="30" hidden="1" customWidth="1"/>
    <col min="22" max="22" width="7.25" style="30" hidden="1" customWidth="1"/>
    <col min="23" max="23" width="11.1333333333333" style="30" hidden="1" customWidth="1"/>
    <col min="24" max="25" width="8.5" style="30" hidden="1" customWidth="1"/>
    <col min="26" max="26" width="9.25" style="30" hidden="1" customWidth="1"/>
    <col min="27" max="27" width="8.38333333333333" style="30" hidden="1" customWidth="1"/>
    <col min="28" max="28" width="6.5" style="30" hidden="1" customWidth="1"/>
    <col min="29" max="29" width="13.4916666666667" style="35" customWidth="1"/>
    <col min="30" max="31" width="12.5333333333333" style="35" customWidth="1"/>
    <col min="32" max="32" width="13.65" style="35" customWidth="1"/>
    <col min="33" max="33" width="15.2333333333333" style="35" customWidth="1"/>
    <col min="34" max="34" width="55.1416666666667" style="35" customWidth="1"/>
    <col min="35" max="35" width="24.9166666666667" style="33" customWidth="1"/>
    <col min="36" max="36" width="16.3416666666667" style="35" customWidth="1"/>
    <col min="37" max="37" width="8.25" style="35" customWidth="1"/>
    <col min="38" max="38" width="8" style="35" customWidth="1"/>
    <col min="39" max="16381" width="8.89166666666667" style="36" customWidth="1"/>
    <col min="16382" max="16384" width="8.89166666666667" style="36"/>
  </cols>
  <sheetData>
    <row r="1" s="24" customFormat="1" ht="28" customHeight="1" spans="1:39">
      <c r="A1" s="37" t="s">
        <v>0</v>
      </c>
      <c r="B1" s="37"/>
      <c r="C1" s="38"/>
      <c r="D1" s="37"/>
      <c r="E1" s="37"/>
      <c r="F1" s="37"/>
      <c r="J1" s="37" t="s">
        <v>1</v>
      </c>
      <c r="K1" s="37"/>
      <c r="L1" s="37"/>
      <c r="M1" s="37"/>
    </row>
    <row r="2" s="25" customFormat="1" ht="40" customHeight="1" spans="1:39">
      <c r="A2" s="39" t="s">
        <v>2</v>
      </c>
      <c r="B2" s="39"/>
      <c r="C2" s="40"/>
      <c r="D2" s="41"/>
      <c r="E2" s="41"/>
      <c r="F2" s="41"/>
      <c r="G2" s="41"/>
      <c r="H2" s="41"/>
      <c r="I2" s="41"/>
      <c r="J2" s="41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1"/>
      <c r="AJ2" s="42"/>
      <c r="AK2" s="42"/>
      <c r="AL2" s="42"/>
    </row>
    <row r="3" s="26" customFormat="1" ht="26" customHeight="1" spans="1:39">
      <c r="A3" s="43" t="s">
        <v>3</v>
      </c>
      <c r="B3" s="43" t="s">
        <v>4</v>
      </c>
      <c r="C3" s="44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3" t="s">
        <v>12</v>
      </c>
      <c r="K3" s="43" t="s">
        <v>13</v>
      </c>
      <c r="L3" s="43" t="s">
        <v>14</v>
      </c>
      <c r="M3" s="43" t="s">
        <v>15</v>
      </c>
      <c r="N3" s="43" t="s">
        <v>16</v>
      </c>
      <c r="O3" s="43"/>
      <c r="P3" s="43" t="s">
        <v>17</v>
      </c>
      <c r="Q3" s="44" t="s">
        <v>18</v>
      </c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3" t="s">
        <v>19</v>
      </c>
      <c r="AD3" s="43"/>
      <c r="AE3" s="43"/>
      <c r="AF3" s="43"/>
      <c r="AG3" s="43"/>
      <c r="AH3" s="43" t="s">
        <v>20</v>
      </c>
      <c r="AI3" s="43" t="s">
        <v>21</v>
      </c>
      <c r="AJ3" s="43" t="s">
        <v>22</v>
      </c>
      <c r="AK3" s="43" t="s">
        <v>23</v>
      </c>
      <c r="AL3" s="43" t="s">
        <v>24</v>
      </c>
    </row>
    <row r="4" s="26" customFormat="1" ht="26" customHeight="1" spans="1:39">
      <c r="A4" s="43"/>
      <c r="B4" s="43"/>
      <c r="C4" s="44"/>
      <c r="D4" s="43"/>
      <c r="E4" s="43"/>
      <c r="F4" s="43"/>
      <c r="G4" s="43"/>
      <c r="H4" s="43"/>
      <c r="I4" s="43"/>
      <c r="J4" s="43"/>
      <c r="K4" s="43"/>
      <c r="L4" s="43"/>
      <c r="M4" s="43"/>
      <c r="N4" s="43" t="s">
        <v>25</v>
      </c>
      <c r="O4" s="43" t="s">
        <v>26</v>
      </c>
      <c r="P4" s="43"/>
      <c r="Q4" s="43" t="s">
        <v>27</v>
      </c>
      <c r="R4" s="43"/>
      <c r="S4" s="43"/>
      <c r="T4" s="43"/>
      <c r="U4" s="43"/>
      <c r="V4" s="43"/>
      <c r="W4" s="43" t="s">
        <v>28</v>
      </c>
      <c r="X4" s="43" t="s">
        <v>29</v>
      </c>
      <c r="Y4" s="43" t="s">
        <v>30</v>
      </c>
      <c r="Z4" s="43" t="s">
        <v>31</v>
      </c>
      <c r="AA4" s="43" t="s">
        <v>32</v>
      </c>
      <c r="AB4" s="43" t="s">
        <v>33</v>
      </c>
      <c r="AC4" s="43" t="s">
        <v>34</v>
      </c>
      <c r="AD4" s="43" t="s">
        <v>35</v>
      </c>
      <c r="AE4" s="43" t="s">
        <v>36</v>
      </c>
      <c r="AF4" s="43" t="s">
        <v>37</v>
      </c>
      <c r="AG4" s="43" t="s">
        <v>38</v>
      </c>
      <c r="AH4" s="43"/>
      <c r="AI4" s="43"/>
      <c r="AJ4" s="43"/>
      <c r="AK4" s="43"/>
      <c r="AL4" s="43"/>
    </row>
    <row r="5" s="26" customFormat="1" ht="26" customHeight="1" spans="1:39">
      <c r="A5" s="43"/>
      <c r="B5" s="43"/>
      <c r="C5" s="44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 t="s">
        <v>39</v>
      </c>
      <c r="R5" s="43" t="s">
        <v>40</v>
      </c>
      <c r="S5" s="43"/>
      <c r="T5" s="43" t="s">
        <v>41</v>
      </c>
      <c r="U5" s="43" t="s">
        <v>42</v>
      </c>
      <c r="V5" s="44" t="s">
        <v>43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="26" customFormat="1" ht="33" customHeight="1" spans="1:39">
      <c r="A6" s="43"/>
      <c r="B6" s="43"/>
      <c r="C6" s="44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44</v>
      </c>
      <c r="S6" s="43" t="s">
        <v>45</v>
      </c>
      <c r="T6" s="43"/>
      <c r="U6" s="43"/>
      <c r="V6" s="44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="26" customFormat="1" ht="33" customHeight="1" spans="1:39">
      <c r="A7" s="43" t="s">
        <v>39</v>
      </c>
      <c r="B7" s="43"/>
      <c r="C7" s="43"/>
      <c r="D7" s="45"/>
      <c r="E7" s="45"/>
      <c r="F7" s="45"/>
      <c r="G7" s="45"/>
      <c r="H7" s="45"/>
      <c r="I7" s="45"/>
      <c r="J7" s="45"/>
      <c r="K7" s="43"/>
      <c r="L7" s="43"/>
      <c r="M7" s="43">
        <f>M8+M97+M115+M173+M183+M191+M194</f>
        <v>94</v>
      </c>
      <c r="N7" s="43"/>
      <c r="O7" s="43"/>
      <c r="P7" s="43">
        <f>P8+P97+P115+P173+P183+P191+P194</f>
        <v>77038.311085</v>
      </c>
      <c r="Q7" s="43">
        <f>Q8+Q97+Q115+Q173+Q183+Q191+Q194</f>
        <v>30319.279</v>
      </c>
      <c r="R7" s="43">
        <f t="shared" ref="R7:AB7" si="0">R8+R97+R115+R173+R183+R191+R194</f>
        <v>20845</v>
      </c>
      <c r="S7" s="43">
        <f t="shared" si="0"/>
        <v>6783</v>
      </c>
      <c r="T7" s="43">
        <f t="shared" si="0"/>
        <v>1509</v>
      </c>
      <c r="U7" s="43">
        <f t="shared" si="0"/>
        <v>1466</v>
      </c>
      <c r="V7" s="43">
        <f t="shared" si="0"/>
        <v>77</v>
      </c>
      <c r="W7" s="43">
        <f t="shared" si="0"/>
        <v>0</v>
      </c>
      <c r="X7" s="43">
        <f t="shared" si="0"/>
        <v>130</v>
      </c>
      <c r="Y7" s="43">
        <f t="shared" si="0"/>
        <v>217</v>
      </c>
      <c r="Z7" s="43">
        <f t="shared" si="0"/>
        <v>0</v>
      </c>
      <c r="AA7" s="43">
        <f t="shared" si="0"/>
        <v>0</v>
      </c>
      <c r="AB7" s="43">
        <f t="shared" si="0"/>
        <v>0</v>
      </c>
      <c r="AC7" s="43"/>
      <c r="AD7" s="43"/>
      <c r="AE7" s="43"/>
      <c r="AF7" s="43"/>
      <c r="AG7" s="43"/>
      <c r="AH7" s="43"/>
      <c r="AI7" s="45"/>
      <c r="AJ7" s="43"/>
      <c r="AK7" s="43"/>
      <c r="AL7" s="43"/>
    </row>
    <row r="8" s="27" customFormat="1" ht="30" hidden="1" customHeight="1" spans="1:39">
      <c r="A8" s="46" t="s">
        <v>46</v>
      </c>
      <c r="B8" s="47" t="s">
        <v>47</v>
      </c>
      <c r="C8" s="47"/>
      <c r="D8" s="47"/>
      <c r="E8" s="47"/>
      <c r="F8" s="47"/>
      <c r="G8" s="47"/>
      <c r="H8" s="47"/>
      <c r="I8" s="47"/>
      <c r="J8" s="47"/>
      <c r="K8" s="48"/>
      <c r="L8" s="48"/>
      <c r="M8" s="48">
        <f>M9+M22+M53+M62+M85+M90</f>
        <v>54</v>
      </c>
      <c r="N8" s="48"/>
      <c r="O8" s="48"/>
      <c r="P8" s="48">
        <f>P9+P22+P53+P62+P85+P90</f>
        <v>46942.810085</v>
      </c>
      <c r="Q8" s="48">
        <f>Q9+Q22+Q53+Q62+Q85+Q90</f>
        <v>20153.65565</v>
      </c>
      <c r="R8" s="48">
        <f t="shared" ref="R8:AB8" si="1">R9+R22+R53+R62+R85+R90</f>
        <v>16147.26375</v>
      </c>
      <c r="S8" s="48">
        <f t="shared" si="1"/>
        <v>2115.8919</v>
      </c>
      <c r="T8" s="48">
        <f t="shared" si="1"/>
        <v>609</v>
      </c>
      <c r="U8" s="48">
        <f t="shared" si="1"/>
        <v>917.5</v>
      </c>
      <c r="V8" s="48">
        <f t="shared" si="1"/>
        <v>77</v>
      </c>
      <c r="W8" s="48">
        <f t="shared" si="1"/>
        <v>0</v>
      </c>
      <c r="X8" s="48">
        <f t="shared" si="1"/>
        <v>130</v>
      </c>
      <c r="Y8" s="48">
        <f t="shared" si="1"/>
        <v>157</v>
      </c>
      <c r="Z8" s="48">
        <f t="shared" si="1"/>
        <v>0</v>
      </c>
      <c r="AA8" s="48">
        <f t="shared" si="1"/>
        <v>0</v>
      </c>
      <c r="AB8" s="48">
        <f t="shared" si="1"/>
        <v>0</v>
      </c>
      <c r="AC8" s="48"/>
      <c r="AD8" s="48"/>
      <c r="AE8" s="48"/>
      <c r="AF8" s="48"/>
      <c r="AG8" s="48"/>
      <c r="AH8" s="48"/>
      <c r="AI8" s="49"/>
      <c r="AJ8" s="48"/>
      <c r="AK8" s="48"/>
      <c r="AL8" s="48"/>
    </row>
    <row r="9" s="27" customFormat="1" ht="30" hidden="1" customHeight="1" spans="1:39">
      <c r="A9" s="46" t="s">
        <v>48</v>
      </c>
      <c r="B9" s="50" t="s">
        <v>49</v>
      </c>
      <c r="C9" s="50"/>
      <c r="D9" s="50"/>
      <c r="E9" s="50"/>
      <c r="F9" s="50"/>
      <c r="G9" s="50"/>
      <c r="H9" s="50"/>
      <c r="I9" s="50"/>
      <c r="J9" s="50"/>
      <c r="K9" s="48">
        <f>K10+K12+K14+K15+K16+K18</f>
        <v>14916.66</v>
      </c>
      <c r="L9" s="48"/>
      <c r="M9" s="48">
        <f>M10+M12+M14+M15+M16+M18</f>
        <v>6</v>
      </c>
      <c r="N9" s="48">
        <f>N10+N12+N14+N15+N16+N18</f>
        <v>41903</v>
      </c>
      <c r="O9" s="48">
        <f>O10+O12+O14+O15+O16+O18</f>
        <v>173737</v>
      </c>
      <c r="P9" s="48">
        <f>P10+P12+P14+P15+P16+P18</f>
        <v>14961.068085</v>
      </c>
      <c r="Q9" s="48">
        <f>Q10+Q12+Q14+Q15+Q16+Q18</f>
        <v>4585.15565</v>
      </c>
      <c r="R9" s="48">
        <f t="shared" ref="R9:AB9" si="2">R10+R12+R14+R15+R16+R18</f>
        <v>4441.24375</v>
      </c>
      <c r="S9" s="48">
        <f t="shared" si="2"/>
        <v>143.9119</v>
      </c>
      <c r="T9" s="48">
        <f t="shared" si="2"/>
        <v>0</v>
      </c>
      <c r="U9" s="48">
        <f t="shared" si="2"/>
        <v>0</v>
      </c>
      <c r="V9" s="48">
        <f t="shared" si="2"/>
        <v>0</v>
      </c>
      <c r="W9" s="48">
        <f t="shared" si="2"/>
        <v>0</v>
      </c>
      <c r="X9" s="48">
        <f t="shared" si="2"/>
        <v>0</v>
      </c>
      <c r="Y9" s="48">
        <f t="shared" si="2"/>
        <v>0</v>
      </c>
      <c r="Z9" s="48">
        <f t="shared" si="2"/>
        <v>0</v>
      </c>
      <c r="AA9" s="48">
        <f t="shared" si="2"/>
        <v>0</v>
      </c>
      <c r="AB9" s="48">
        <f t="shared" si="2"/>
        <v>0</v>
      </c>
      <c r="AC9" s="48"/>
      <c r="AD9" s="48"/>
      <c r="AE9" s="48"/>
      <c r="AF9" s="48"/>
      <c r="AG9" s="48"/>
      <c r="AH9" s="48"/>
      <c r="AI9" s="49"/>
      <c r="AJ9" s="48"/>
      <c r="AK9" s="48"/>
      <c r="AL9" s="48"/>
    </row>
    <row r="10" s="27" customFormat="1" ht="30" hidden="1" customHeight="1" spans="1:39">
      <c r="A10" s="46" t="s">
        <v>50</v>
      </c>
      <c r="B10" s="50" t="s">
        <v>51</v>
      </c>
      <c r="C10" s="50"/>
      <c r="D10" s="50"/>
      <c r="E10" s="50"/>
      <c r="F10" s="50"/>
      <c r="G10" s="50"/>
      <c r="H10" s="50"/>
      <c r="I10" s="50"/>
      <c r="J10" s="50"/>
      <c r="K10" s="48">
        <f>SUM(K11)</f>
        <v>6</v>
      </c>
      <c r="L10" s="48"/>
      <c r="M10" s="48">
        <f>SUM(M11)</f>
        <v>1</v>
      </c>
      <c r="N10" s="48">
        <f>SUM(N11)</f>
        <v>3657</v>
      </c>
      <c r="O10" s="48">
        <f>SUM(O11)</f>
        <v>66631</v>
      </c>
      <c r="P10" s="48">
        <f>SUM(P11)</f>
        <v>1778.789655</v>
      </c>
      <c r="Q10" s="48">
        <f>SUM(Q11)</f>
        <v>0</v>
      </c>
      <c r="R10" s="48">
        <f t="shared" ref="R10:AB10" si="3">SUM(R11)</f>
        <v>0</v>
      </c>
      <c r="S10" s="48">
        <f t="shared" si="3"/>
        <v>0</v>
      </c>
      <c r="T10" s="48">
        <f t="shared" si="3"/>
        <v>0</v>
      </c>
      <c r="U10" s="48">
        <f t="shared" si="3"/>
        <v>0</v>
      </c>
      <c r="V10" s="48">
        <f t="shared" si="3"/>
        <v>0</v>
      </c>
      <c r="W10" s="48">
        <f t="shared" si="3"/>
        <v>0</v>
      </c>
      <c r="X10" s="48">
        <f t="shared" si="3"/>
        <v>0</v>
      </c>
      <c r="Y10" s="48">
        <f t="shared" si="3"/>
        <v>0</v>
      </c>
      <c r="Z10" s="48">
        <f t="shared" si="3"/>
        <v>0</v>
      </c>
      <c r="AA10" s="48">
        <f t="shared" si="3"/>
        <v>0</v>
      </c>
      <c r="AB10" s="48">
        <f t="shared" si="3"/>
        <v>0</v>
      </c>
      <c r="AC10" s="48"/>
      <c r="AD10" s="48"/>
      <c r="AE10" s="48"/>
      <c r="AF10" s="48"/>
      <c r="AG10" s="48"/>
      <c r="AH10" s="48"/>
      <c r="AI10" s="49"/>
      <c r="AJ10" s="48"/>
      <c r="AK10" s="48"/>
      <c r="AL10" s="48"/>
    </row>
    <row r="11" s="27" customFormat="1" ht="180" customHeight="1" spans="1:39">
      <c r="A11" s="51">
        <f>SUBTOTAL(103,$D$11:D11)</f>
        <v>1</v>
      </c>
      <c r="B11" s="52" t="s">
        <v>52</v>
      </c>
      <c r="C11" s="52">
        <v>2026</v>
      </c>
      <c r="D11" s="53" t="s">
        <v>53</v>
      </c>
      <c r="E11" s="53" t="s">
        <v>49</v>
      </c>
      <c r="F11" s="53" t="s">
        <v>54</v>
      </c>
      <c r="G11" s="54" t="s">
        <v>55</v>
      </c>
      <c r="H11" s="53" t="s">
        <v>56</v>
      </c>
      <c r="I11" s="54" t="s">
        <v>57</v>
      </c>
      <c r="J11" s="53" t="s">
        <v>58</v>
      </c>
      <c r="K11" s="52">
        <v>6</v>
      </c>
      <c r="L11" s="52" t="s">
        <v>59</v>
      </c>
      <c r="M11" s="52">
        <v>1</v>
      </c>
      <c r="N11" s="52">
        <v>3657</v>
      </c>
      <c r="O11" s="55">
        <v>66631</v>
      </c>
      <c r="P11" s="52">
        <v>1778.789655</v>
      </c>
      <c r="Q11" s="52">
        <f>R11+S11+T11+U11+V11+W11+X11+Y11</f>
        <v>0</v>
      </c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 t="s">
        <v>60</v>
      </c>
      <c r="AD11" s="52" t="s">
        <v>61</v>
      </c>
      <c r="AE11" s="52" t="s">
        <v>62</v>
      </c>
      <c r="AF11" s="52" t="s">
        <v>63</v>
      </c>
      <c r="AG11" s="52" t="s">
        <v>64</v>
      </c>
      <c r="AH11" s="56" t="s">
        <v>65</v>
      </c>
      <c r="AI11" s="57" t="s">
        <v>66</v>
      </c>
      <c r="AJ11" s="52" t="s">
        <v>67</v>
      </c>
      <c r="AK11" s="52" t="s">
        <v>68</v>
      </c>
      <c r="AL11" s="52" t="s">
        <v>69</v>
      </c>
      <c r="AM11" s="58"/>
    </row>
    <row r="12" s="27" customFormat="1" ht="30" hidden="1" customHeight="1" spans="1:39">
      <c r="A12" s="46" t="s">
        <v>50</v>
      </c>
      <c r="B12" s="50" t="s">
        <v>70</v>
      </c>
      <c r="C12" s="50"/>
      <c r="D12" s="50"/>
      <c r="E12" s="50"/>
      <c r="F12" s="50"/>
      <c r="G12" s="50"/>
      <c r="H12" s="50"/>
      <c r="I12" s="50"/>
      <c r="J12" s="50"/>
      <c r="K12" s="48">
        <f>SUM(K13)</f>
        <v>8</v>
      </c>
      <c r="L12" s="48"/>
      <c r="M12" s="48">
        <f>SUM(M13)</f>
        <v>1</v>
      </c>
      <c r="N12" s="48">
        <f>SUM(N13)</f>
        <v>23921</v>
      </c>
      <c r="O12" s="48">
        <f>SUM(O13)</f>
        <v>86763</v>
      </c>
      <c r="P12" s="48">
        <f>SUM(P13)</f>
        <v>10373.8</v>
      </c>
      <c r="Q12" s="48">
        <f>SUM(Q13)</f>
        <v>2800</v>
      </c>
      <c r="R12" s="48">
        <f t="shared" ref="R12:AB12" si="4">SUM(R13)</f>
        <v>2800</v>
      </c>
      <c r="S12" s="48">
        <f t="shared" si="4"/>
        <v>0</v>
      </c>
      <c r="T12" s="48">
        <f t="shared" si="4"/>
        <v>0</v>
      </c>
      <c r="U12" s="48">
        <f t="shared" si="4"/>
        <v>0</v>
      </c>
      <c r="V12" s="48">
        <f t="shared" si="4"/>
        <v>0</v>
      </c>
      <c r="W12" s="48">
        <f t="shared" si="4"/>
        <v>0</v>
      </c>
      <c r="X12" s="48">
        <f t="shared" si="4"/>
        <v>0</v>
      </c>
      <c r="Y12" s="48">
        <f t="shared" si="4"/>
        <v>0</v>
      </c>
      <c r="Z12" s="48">
        <f t="shared" si="4"/>
        <v>0</v>
      </c>
      <c r="AA12" s="48">
        <f t="shared" si="4"/>
        <v>0</v>
      </c>
      <c r="AB12" s="48">
        <f t="shared" si="4"/>
        <v>0</v>
      </c>
      <c r="AC12" s="48"/>
      <c r="AD12" s="48"/>
      <c r="AE12" s="48"/>
      <c r="AF12" s="48"/>
      <c r="AG12" s="48"/>
      <c r="AH12" s="48"/>
      <c r="AI12" s="49"/>
      <c r="AJ12" s="48"/>
      <c r="AK12" s="48"/>
      <c r="AL12" s="48"/>
    </row>
    <row r="13" s="27" customFormat="1" ht="180" customHeight="1" spans="1:39">
      <c r="A13" s="51">
        <f>SUBTOTAL(103,$D$11:D13)</f>
        <v>2</v>
      </c>
      <c r="B13" s="52" t="s">
        <v>71</v>
      </c>
      <c r="C13" s="52">
        <v>2026</v>
      </c>
      <c r="D13" s="53" t="s">
        <v>72</v>
      </c>
      <c r="E13" s="53" t="s">
        <v>49</v>
      </c>
      <c r="F13" s="53" t="s">
        <v>70</v>
      </c>
      <c r="G13" s="54" t="s">
        <v>55</v>
      </c>
      <c r="H13" s="53" t="s">
        <v>56</v>
      </c>
      <c r="I13" s="54" t="s">
        <v>57</v>
      </c>
      <c r="J13" s="53" t="s">
        <v>73</v>
      </c>
      <c r="K13" s="52">
        <v>8</v>
      </c>
      <c r="L13" s="52" t="s">
        <v>59</v>
      </c>
      <c r="M13" s="52">
        <v>1</v>
      </c>
      <c r="N13" s="52">
        <v>23921</v>
      </c>
      <c r="O13" s="55">
        <v>86763</v>
      </c>
      <c r="P13" s="52">
        <v>10373.8</v>
      </c>
      <c r="Q13" s="52">
        <f>R13+S13+T13+U13+V13+W13+X13+Y13</f>
        <v>2800</v>
      </c>
      <c r="R13" s="52">
        <v>2800</v>
      </c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 t="s">
        <v>74</v>
      </c>
      <c r="AD13" s="52" t="s">
        <v>75</v>
      </c>
      <c r="AE13" s="52" t="s">
        <v>62</v>
      </c>
      <c r="AF13" s="52" t="s">
        <v>63</v>
      </c>
      <c r="AG13" s="52" t="s">
        <v>64</v>
      </c>
      <c r="AH13" s="56" t="s">
        <v>76</v>
      </c>
      <c r="AI13" s="53" t="s">
        <v>77</v>
      </c>
      <c r="AJ13" s="52" t="s">
        <v>67</v>
      </c>
      <c r="AK13" s="52" t="s">
        <v>68</v>
      </c>
      <c r="AL13" s="52" t="s">
        <v>69</v>
      </c>
      <c r="AM13" s="58"/>
    </row>
    <row r="14" s="27" customFormat="1" ht="30" hidden="1" customHeight="1" spans="1:39">
      <c r="A14" s="46" t="s">
        <v>50</v>
      </c>
      <c r="B14" s="50" t="s">
        <v>78</v>
      </c>
      <c r="C14" s="50"/>
      <c r="D14" s="50"/>
      <c r="E14" s="50"/>
      <c r="F14" s="50"/>
      <c r="G14" s="50"/>
      <c r="H14" s="50"/>
      <c r="I14" s="50"/>
      <c r="J14" s="50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9"/>
      <c r="AJ14" s="48"/>
      <c r="AK14" s="48"/>
      <c r="AL14" s="48"/>
    </row>
    <row r="15" s="27" customFormat="1" ht="30" hidden="1" customHeight="1" spans="1:39">
      <c r="A15" s="46" t="s">
        <v>50</v>
      </c>
      <c r="B15" s="50" t="s">
        <v>79</v>
      </c>
      <c r="C15" s="50"/>
      <c r="D15" s="50"/>
      <c r="E15" s="50"/>
      <c r="F15" s="50"/>
      <c r="G15" s="50"/>
      <c r="H15" s="50"/>
      <c r="I15" s="50"/>
      <c r="J15" s="50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9"/>
      <c r="AJ15" s="48"/>
      <c r="AK15" s="48"/>
      <c r="AL15" s="48"/>
    </row>
    <row r="16" s="27" customFormat="1" ht="30" hidden="1" customHeight="1" spans="1:39">
      <c r="A16" s="46" t="s">
        <v>50</v>
      </c>
      <c r="B16" s="50" t="s">
        <v>80</v>
      </c>
      <c r="C16" s="50"/>
      <c r="D16" s="50"/>
      <c r="E16" s="50"/>
      <c r="F16" s="50"/>
      <c r="G16" s="50"/>
      <c r="H16" s="50"/>
      <c r="I16" s="50"/>
      <c r="J16" s="50"/>
      <c r="K16" s="48">
        <f>SUM(K17)</f>
        <v>1911.66</v>
      </c>
      <c r="L16" s="48"/>
      <c r="M16" s="48">
        <f>SUM(M17)</f>
        <v>1</v>
      </c>
      <c r="N16" s="48">
        <f>SUM(N17)</f>
        <v>7352</v>
      </c>
      <c r="O16" s="48">
        <f>SUM(O17)</f>
        <v>7352</v>
      </c>
      <c r="P16" s="48">
        <f>SUM(P17)</f>
        <v>191.166</v>
      </c>
      <c r="Q16" s="48">
        <f>SUM(Q17)</f>
        <v>0</v>
      </c>
      <c r="R16" s="48">
        <f t="shared" ref="R16:AB16" si="5">SUM(R17)</f>
        <v>0</v>
      </c>
      <c r="S16" s="48">
        <f t="shared" si="5"/>
        <v>0</v>
      </c>
      <c r="T16" s="48">
        <f t="shared" si="5"/>
        <v>0</v>
      </c>
      <c r="U16" s="48">
        <f t="shared" si="5"/>
        <v>0</v>
      </c>
      <c r="V16" s="48">
        <f t="shared" si="5"/>
        <v>0</v>
      </c>
      <c r="W16" s="48">
        <f t="shared" si="5"/>
        <v>0</v>
      </c>
      <c r="X16" s="48">
        <f t="shared" si="5"/>
        <v>0</v>
      </c>
      <c r="Y16" s="48">
        <f t="shared" si="5"/>
        <v>0</v>
      </c>
      <c r="Z16" s="48">
        <f t="shared" si="5"/>
        <v>0</v>
      </c>
      <c r="AA16" s="48">
        <f t="shared" si="5"/>
        <v>0</v>
      </c>
      <c r="AB16" s="48">
        <f t="shared" si="5"/>
        <v>0</v>
      </c>
      <c r="AC16" s="48"/>
      <c r="AD16" s="48"/>
      <c r="AE16" s="48"/>
      <c r="AF16" s="48"/>
      <c r="AG16" s="48"/>
      <c r="AH16" s="48"/>
      <c r="AI16" s="49"/>
      <c r="AJ16" s="48"/>
      <c r="AK16" s="48"/>
      <c r="AL16" s="48"/>
    </row>
    <row r="17" s="27" customFormat="1" ht="180" customHeight="1" spans="1:39">
      <c r="A17" s="51">
        <f>SUBTOTAL(103,$D$11:D17)</f>
        <v>3</v>
      </c>
      <c r="B17" s="52" t="s">
        <v>81</v>
      </c>
      <c r="C17" s="52">
        <v>2026</v>
      </c>
      <c r="D17" s="53" t="s">
        <v>82</v>
      </c>
      <c r="E17" s="53" t="s">
        <v>49</v>
      </c>
      <c r="F17" s="53" t="s">
        <v>80</v>
      </c>
      <c r="G17" s="54" t="s">
        <v>55</v>
      </c>
      <c r="H17" s="53" t="s">
        <v>83</v>
      </c>
      <c r="I17" s="54" t="s">
        <v>57</v>
      </c>
      <c r="J17" s="53" t="s">
        <v>84</v>
      </c>
      <c r="K17" s="52">
        <v>1911.66</v>
      </c>
      <c r="L17" s="52" t="s">
        <v>85</v>
      </c>
      <c r="M17" s="52">
        <v>1</v>
      </c>
      <c r="N17" s="52">
        <v>7352</v>
      </c>
      <c r="O17" s="55">
        <v>7352</v>
      </c>
      <c r="P17" s="52">
        <v>191.166</v>
      </c>
      <c r="Q17" s="52">
        <f>R17+S17+T17+U17+V17+W17+X17+Y17</f>
        <v>0</v>
      </c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 t="s">
        <v>60</v>
      </c>
      <c r="AD17" s="52" t="s">
        <v>61</v>
      </c>
      <c r="AE17" s="52" t="s">
        <v>62</v>
      </c>
      <c r="AF17" s="52" t="s">
        <v>63</v>
      </c>
      <c r="AG17" s="52" t="s">
        <v>64</v>
      </c>
      <c r="AH17" s="56" t="s">
        <v>86</v>
      </c>
      <c r="AI17" s="57" t="s">
        <v>66</v>
      </c>
      <c r="AJ17" s="52" t="s">
        <v>67</v>
      </c>
      <c r="AK17" s="52" t="s">
        <v>68</v>
      </c>
      <c r="AL17" s="52" t="s">
        <v>69</v>
      </c>
      <c r="AM17" s="58"/>
    </row>
    <row r="18" s="27" customFormat="1" ht="30" hidden="1" customHeight="1" spans="1:39">
      <c r="A18" s="46" t="s">
        <v>50</v>
      </c>
      <c r="B18" s="50" t="s">
        <v>87</v>
      </c>
      <c r="C18" s="50"/>
      <c r="D18" s="50"/>
      <c r="E18" s="50"/>
      <c r="F18" s="50"/>
      <c r="G18" s="50"/>
      <c r="H18" s="50"/>
      <c r="I18" s="50"/>
      <c r="J18" s="50"/>
      <c r="K18" s="48">
        <f>SUM(K19:K21)</f>
        <v>12991</v>
      </c>
      <c r="L18" s="48"/>
      <c r="M18" s="48">
        <f>SUM(M19:M21)</f>
        <v>3</v>
      </c>
      <c r="N18" s="48">
        <f>SUM(N19:N21)</f>
        <v>6973</v>
      </c>
      <c r="O18" s="48">
        <f>SUM(O19:O21)</f>
        <v>12991</v>
      </c>
      <c r="P18" s="48">
        <f>SUM(P19:P21)</f>
        <v>2617.31243</v>
      </c>
      <c r="Q18" s="48">
        <f>SUM(Q19:Q21)</f>
        <v>1785.15565</v>
      </c>
      <c r="R18" s="48">
        <f t="shared" ref="R18:AB18" si="6">SUM(R19:R21)</f>
        <v>1641.24375</v>
      </c>
      <c r="S18" s="48">
        <f t="shared" si="6"/>
        <v>143.9119</v>
      </c>
      <c r="T18" s="48">
        <f t="shared" si="6"/>
        <v>0</v>
      </c>
      <c r="U18" s="48">
        <f t="shared" si="6"/>
        <v>0</v>
      </c>
      <c r="V18" s="48">
        <f t="shared" si="6"/>
        <v>0</v>
      </c>
      <c r="W18" s="48">
        <f t="shared" si="6"/>
        <v>0</v>
      </c>
      <c r="X18" s="48">
        <f t="shared" si="6"/>
        <v>0</v>
      </c>
      <c r="Y18" s="48">
        <f t="shared" si="6"/>
        <v>0</v>
      </c>
      <c r="Z18" s="48">
        <f t="shared" si="6"/>
        <v>0</v>
      </c>
      <c r="AA18" s="48">
        <f t="shared" si="6"/>
        <v>0</v>
      </c>
      <c r="AB18" s="48">
        <f t="shared" si="6"/>
        <v>0</v>
      </c>
      <c r="AC18" s="48"/>
      <c r="AD18" s="48"/>
      <c r="AE18" s="48"/>
      <c r="AF18" s="48"/>
      <c r="AG18" s="48"/>
      <c r="AH18" s="48"/>
      <c r="AI18" s="49"/>
      <c r="AJ18" s="48"/>
      <c r="AK18" s="48"/>
      <c r="AL18" s="48"/>
    </row>
    <row r="19" s="27" customFormat="1" ht="180" customHeight="1" spans="1:39">
      <c r="A19" s="51">
        <f>SUBTOTAL(103,$D$11:D19)</f>
        <v>4</v>
      </c>
      <c r="B19" s="52" t="s">
        <v>88</v>
      </c>
      <c r="C19" s="52"/>
      <c r="D19" s="52" t="s">
        <v>89</v>
      </c>
      <c r="E19" s="53" t="s">
        <v>49</v>
      </c>
      <c r="F19" s="53" t="s">
        <v>87</v>
      </c>
      <c r="G19" s="54" t="s">
        <v>55</v>
      </c>
      <c r="H19" s="53" t="s">
        <v>56</v>
      </c>
      <c r="I19" s="54" t="s">
        <v>57</v>
      </c>
      <c r="J19" s="59" t="s">
        <v>90</v>
      </c>
      <c r="K19" s="52">
        <v>2213</v>
      </c>
      <c r="L19" s="52" t="s">
        <v>26</v>
      </c>
      <c r="M19" s="52">
        <v>1</v>
      </c>
      <c r="N19" s="52">
        <v>2213</v>
      </c>
      <c r="O19" s="52">
        <v>2213</v>
      </c>
      <c r="P19" s="52">
        <v>383.9</v>
      </c>
      <c r="Q19" s="52">
        <f>R19+S19+T19+U19+V19+W19+X19+Y19</f>
        <v>200</v>
      </c>
      <c r="R19" s="52">
        <v>200</v>
      </c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 t="s">
        <v>91</v>
      </c>
      <c r="AD19" s="52" t="s">
        <v>92</v>
      </c>
      <c r="AE19" s="52" t="s">
        <v>91</v>
      </c>
      <c r="AF19" s="52" t="s">
        <v>92</v>
      </c>
      <c r="AG19" s="52" t="s">
        <v>93</v>
      </c>
      <c r="AH19" s="59" t="s">
        <v>94</v>
      </c>
      <c r="AI19" s="57" t="s">
        <v>95</v>
      </c>
      <c r="AJ19" s="52" t="s">
        <v>96</v>
      </c>
      <c r="AK19" s="52" t="s">
        <v>68</v>
      </c>
      <c r="AL19" s="52" t="s">
        <v>69</v>
      </c>
      <c r="AM19" s="58"/>
    </row>
    <row r="20" s="27" customFormat="1" ht="180" customHeight="1" spans="1:39">
      <c r="A20" s="51">
        <f>SUBTOTAL(103,$D$11:D20)</f>
        <v>5</v>
      </c>
      <c r="B20" s="52" t="s">
        <v>97</v>
      </c>
      <c r="C20" s="52"/>
      <c r="D20" s="52" t="s">
        <v>98</v>
      </c>
      <c r="E20" s="53" t="s">
        <v>49</v>
      </c>
      <c r="F20" s="53" t="s">
        <v>87</v>
      </c>
      <c r="G20" s="54" t="s">
        <v>55</v>
      </c>
      <c r="H20" s="53" t="s">
        <v>56</v>
      </c>
      <c r="I20" s="54" t="s">
        <v>57</v>
      </c>
      <c r="J20" s="59" t="s">
        <v>99</v>
      </c>
      <c r="K20" s="52">
        <v>2235</v>
      </c>
      <c r="L20" s="52" t="s">
        <v>26</v>
      </c>
      <c r="M20" s="52">
        <v>1</v>
      </c>
      <c r="N20" s="52">
        <v>2200</v>
      </c>
      <c r="O20" s="52">
        <v>2235</v>
      </c>
      <c r="P20" s="52">
        <v>1648.25678</v>
      </c>
      <c r="Q20" s="52">
        <f>R20+S20+T20+U20+V20+W20+X20+Y20</f>
        <v>1000</v>
      </c>
      <c r="R20" s="52">
        <v>1000</v>
      </c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 t="s">
        <v>91</v>
      </c>
      <c r="AD20" s="52" t="s">
        <v>92</v>
      </c>
      <c r="AE20" s="52" t="s">
        <v>91</v>
      </c>
      <c r="AF20" s="52" t="s">
        <v>92</v>
      </c>
      <c r="AG20" s="52" t="s">
        <v>93</v>
      </c>
      <c r="AH20" s="59" t="s">
        <v>100</v>
      </c>
      <c r="AI20" s="57" t="s">
        <v>101</v>
      </c>
      <c r="AJ20" s="52" t="s">
        <v>96</v>
      </c>
      <c r="AK20" s="52" t="s">
        <v>68</v>
      </c>
      <c r="AL20" s="52" t="s">
        <v>69</v>
      </c>
      <c r="AM20" s="58"/>
    </row>
    <row r="21" s="27" customFormat="1" ht="180" customHeight="1" spans="1:39">
      <c r="A21" s="51">
        <f>SUBTOTAL(103,$D$11:D21)</f>
        <v>6</v>
      </c>
      <c r="B21" s="52" t="s">
        <v>102</v>
      </c>
      <c r="C21" s="52">
        <v>2026</v>
      </c>
      <c r="D21" s="53" t="s">
        <v>103</v>
      </c>
      <c r="E21" s="53" t="s">
        <v>49</v>
      </c>
      <c r="F21" s="53" t="s">
        <v>87</v>
      </c>
      <c r="G21" s="54" t="s">
        <v>55</v>
      </c>
      <c r="H21" s="53" t="s">
        <v>56</v>
      </c>
      <c r="I21" s="54" t="s">
        <v>57</v>
      </c>
      <c r="J21" s="53" t="s">
        <v>104</v>
      </c>
      <c r="K21" s="52">
        <v>8543</v>
      </c>
      <c r="L21" s="52" t="s">
        <v>26</v>
      </c>
      <c r="M21" s="52">
        <v>1</v>
      </c>
      <c r="N21" s="52">
        <v>2560</v>
      </c>
      <c r="O21" s="55">
        <v>8543</v>
      </c>
      <c r="P21" s="52">
        <v>585.15565</v>
      </c>
      <c r="Q21" s="52">
        <f>R21+S21+T21+U21+V21+W21+X21+Y21</f>
        <v>585.15565</v>
      </c>
      <c r="R21" s="52">
        <v>441.24375</v>
      </c>
      <c r="S21" s="52">
        <v>143.9119</v>
      </c>
      <c r="T21" s="52"/>
      <c r="U21" s="52"/>
      <c r="V21" s="52"/>
      <c r="W21" s="52"/>
      <c r="X21" s="52"/>
      <c r="Y21" s="52"/>
      <c r="Z21" s="52"/>
      <c r="AA21" s="52"/>
      <c r="AB21" s="52"/>
      <c r="AC21" s="52" t="s">
        <v>62</v>
      </c>
      <c r="AD21" s="52" t="s">
        <v>63</v>
      </c>
      <c r="AE21" s="52" t="s">
        <v>62</v>
      </c>
      <c r="AF21" s="52" t="s">
        <v>63</v>
      </c>
      <c r="AG21" s="52" t="s">
        <v>64</v>
      </c>
      <c r="AH21" s="56" t="s">
        <v>105</v>
      </c>
      <c r="AI21" s="53" t="s">
        <v>106</v>
      </c>
      <c r="AJ21" s="52" t="s">
        <v>67</v>
      </c>
      <c r="AK21" s="52" t="s">
        <v>68</v>
      </c>
      <c r="AL21" s="52" t="s">
        <v>69</v>
      </c>
      <c r="AM21" s="58"/>
    </row>
    <row r="22" s="27" customFormat="1" ht="30" hidden="1" customHeight="1" spans="1:39">
      <c r="A22" s="60" t="s">
        <v>48</v>
      </c>
      <c r="B22" s="47" t="s">
        <v>107</v>
      </c>
      <c r="C22" s="47"/>
      <c r="D22" s="47"/>
      <c r="E22" s="47"/>
      <c r="F22" s="47"/>
      <c r="G22" s="47"/>
      <c r="H22" s="47"/>
      <c r="I22" s="47"/>
      <c r="J22" s="47"/>
      <c r="K22" s="48">
        <f>K23+K32+K47+K48+K51+K52</f>
        <v>44154</v>
      </c>
      <c r="L22" s="48"/>
      <c r="M22" s="48">
        <f>M23+M32+M47+M48+M51+M52</f>
        <v>24</v>
      </c>
      <c r="N22" s="48">
        <f>N23+N32+N47+N48+N51+N52</f>
        <v>13692</v>
      </c>
      <c r="O22" s="48">
        <f>O23+O32+O47+O48+O51+O52</f>
        <v>53405</v>
      </c>
      <c r="P22" s="48">
        <f>P23+P32+P47+P48+P51+P52</f>
        <v>21036.232</v>
      </c>
      <c r="Q22" s="48">
        <f>Q23+Q32+Q47+Q48+Q51+Q52</f>
        <v>12661.52</v>
      </c>
      <c r="R22" s="48">
        <f t="shared" ref="R22:AB22" si="7">R23+R32+R47+R48+R51+R52</f>
        <v>10741.02</v>
      </c>
      <c r="S22" s="48">
        <f t="shared" si="7"/>
        <v>700</v>
      </c>
      <c r="T22" s="48">
        <f t="shared" si="7"/>
        <v>0</v>
      </c>
      <c r="U22" s="48">
        <f t="shared" si="7"/>
        <v>917.5</v>
      </c>
      <c r="V22" s="48">
        <f t="shared" si="7"/>
        <v>77</v>
      </c>
      <c r="W22" s="48">
        <f t="shared" si="7"/>
        <v>0</v>
      </c>
      <c r="X22" s="48">
        <f t="shared" si="7"/>
        <v>130</v>
      </c>
      <c r="Y22" s="48">
        <f t="shared" si="7"/>
        <v>96</v>
      </c>
      <c r="Z22" s="48">
        <f t="shared" si="7"/>
        <v>0</v>
      </c>
      <c r="AA22" s="48">
        <f t="shared" si="7"/>
        <v>0</v>
      </c>
      <c r="AB22" s="48">
        <f t="shared" si="7"/>
        <v>0</v>
      </c>
      <c r="AC22" s="48"/>
      <c r="AD22" s="48"/>
      <c r="AE22" s="48"/>
      <c r="AF22" s="48"/>
      <c r="AG22" s="48"/>
      <c r="AH22" s="48"/>
      <c r="AI22" s="49"/>
      <c r="AJ22" s="48"/>
      <c r="AK22" s="48"/>
      <c r="AL22" s="48"/>
    </row>
    <row r="23" s="28" customFormat="1" ht="30" hidden="1" customHeight="1" spans="1:39">
      <c r="A23" s="60" t="s">
        <v>50</v>
      </c>
      <c r="B23" s="47" t="s">
        <v>54</v>
      </c>
      <c r="C23" s="47"/>
      <c r="D23" s="47"/>
      <c r="E23" s="47"/>
      <c r="F23" s="47"/>
      <c r="G23" s="47"/>
      <c r="H23" s="47"/>
      <c r="I23" s="47"/>
      <c r="J23" s="47"/>
      <c r="K23" s="61">
        <f>SUM(K24:K30)</f>
        <v>3394</v>
      </c>
      <c r="L23" s="61"/>
      <c r="M23" s="61">
        <f>SUM(M24:M31)</f>
        <v>8</v>
      </c>
      <c r="N23" s="61">
        <f>SUM(N24:N30)</f>
        <v>3178</v>
      </c>
      <c r="O23" s="61">
        <f>SUM(O24:O30)</f>
        <v>12946</v>
      </c>
      <c r="P23" s="61">
        <f>SUM(P24:P31)</f>
        <v>9080</v>
      </c>
      <c r="Q23" s="61">
        <f>SUM(Q24:Q31)</f>
        <v>7724.5</v>
      </c>
      <c r="R23" s="61">
        <f>SUM(R24:R31)</f>
        <v>6730</v>
      </c>
      <c r="S23" s="61">
        <f t="shared" ref="S23:AB23" si="8">SUM(S24:S30)</f>
        <v>0</v>
      </c>
      <c r="T23" s="61">
        <f t="shared" si="8"/>
        <v>0</v>
      </c>
      <c r="U23" s="61">
        <f t="shared" si="8"/>
        <v>917.5</v>
      </c>
      <c r="V23" s="61">
        <f t="shared" si="8"/>
        <v>77</v>
      </c>
      <c r="W23" s="61">
        <f t="shared" si="8"/>
        <v>0</v>
      </c>
      <c r="X23" s="61">
        <f t="shared" si="8"/>
        <v>0</v>
      </c>
      <c r="Y23" s="61">
        <f t="shared" si="8"/>
        <v>0</v>
      </c>
      <c r="Z23" s="61">
        <f t="shared" si="8"/>
        <v>0</v>
      </c>
      <c r="AA23" s="61">
        <f t="shared" si="8"/>
        <v>0</v>
      </c>
      <c r="AB23" s="61">
        <f t="shared" si="8"/>
        <v>0</v>
      </c>
      <c r="AC23" s="62"/>
      <c r="AD23" s="62"/>
      <c r="AE23" s="52"/>
      <c r="AF23" s="62"/>
      <c r="AG23" s="62"/>
      <c r="AH23" s="62"/>
      <c r="AI23" s="63"/>
      <c r="AJ23" s="62"/>
      <c r="AK23" s="62"/>
      <c r="AL23" s="62"/>
    </row>
    <row r="24" s="27" customFormat="1" ht="180" customHeight="1" spans="1:39">
      <c r="A24" s="51">
        <f>SUBTOTAL(103,$D$11:D24)</f>
        <v>7</v>
      </c>
      <c r="B24" s="52" t="s">
        <v>108</v>
      </c>
      <c r="C24" s="52">
        <v>2026</v>
      </c>
      <c r="D24" s="53" t="s">
        <v>109</v>
      </c>
      <c r="E24" s="53" t="s">
        <v>107</v>
      </c>
      <c r="F24" s="53" t="s">
        <v>54</v>
      </c>
      <c r="G24" s="54" t="s">
        <v>55</v>
      </c>
      <c r="H24" s="53" t="s">
        <v>110</v>
      </c>
      <c r="I24" s="54" t="s">
        <v>57</v>
      </c>
      <c r="J24" s="53" t="s">
        <v>111</v>
      </c>
      <c r="K24" s="52">
        <v>1926</v>
      </c>
      <c r="L24" s="52" t="s">
        <v>85</v>
      </c>
      <c r="M24" s="52">
        <v>1</v>
      </c>
      <c r="N24" s="52">
        <v>155</v>
      </c>
      <c r="O24" s="55">
        <v>1363</v>
      </c>
      <c r="P24" s="52">
        <v>1100</v>
      </c>
      <c r="Q24" s="52">
        <f t="shared" ref="Q24:Q30" si="9">R24+S24+T24+U24+V24+W24+X24+Y24</f>
        <v>1100</v>
      </c>
      <c r="R24" s="52">
        <v>1100</v>
      </c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 t="s">
        <v>112</v>
      </c>
      <c r="AD24" s="52" t="s">
        <v>113</v>
      </c>
      <c r="AE24" s="52" t="s">
        <v>62</v>
      </c>
      <c r="AF24" s="52" t="s">
        <v>63</v>
      </c>
      <c r="AG24" s="52" t="s">
        <v>64</v>
      </c>
      <c r="AH24" s="56" t="s">
        <v>114</v>
      </c>
      <c r="AI24" s="57" t="s">
        <v>115</v>
      </c>
      <c r="AJ24" s="52" t="s">
        <v>67</v>
      </c>
      <c r="AK24" s="52" t="s">
        <v>68</v>
      </c>
      <c r="AL24" s="52" t="s">
        <v>69</v>
      </c>
      <c r="AM24" s="58"/>
    </row>
    <row r="25" s="27" customFormat="1" ht="188" customHeight="1" spans="1:39">
      <c r="A25" s="51">
        <f>SUBTOTAL(103,$D$11:D25)</f>
        <v>8</v>
      </c>
      <c r="B25" s="52" t="s">
        <v>116</v>
      </c>
      <c r="C25" s="52">
        <v>2026</v>
      </c>
      <c r="D25" s="53" t="s">
        <v>117</v>
      </c>
      <c r="E25" s="53" t="s">
        <v>107</v>
      </c>
      <c r="F25" s="53" t="s">
        <v>54</v>
      </c>
      <c r="G25" s="54" t="s">
        <v>55</v>
      </c>
      <c r="H25" s="53" t="s">
        <v>118</v>
      </c>
      <c r="I25" s="54" t="s">
        <v>119</v>
      </c>
      <c r="J25" s="53" t="s">
        <v>120</v>
      </c>
      <c r="K25" s="52">
        <v>860</v>
      </c>
      <c r="L25" s="52" t="s">
        <v>85</v>
      </c>
      <c r="M25" s="52">
        <v>1</v>
      </c>
      <c r="N25" s="52">
        <v>821</v>
      </c>
      <c r="O25" s="55">
        <v>821</v>
      </c>
      <c r="P25" s="52">
        <v>380</v>
      </c>
      <c r="Q25" s="52">
        <f t="shared" si="9"/>
        <v>0</v>
      </c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 t="s">
        <v>112</v>
      </c>
      <c r="AD25" s="52" t="s">
        <v>113</v>
      </c>
      <c r="AE25" s="52" t="s">
        <v>62</v>
      </c>
      <c r="AF25" s="52" t="s">
        <v>63</v>
      </c>
      <c r="AG25" s="52" t="s">
        <v>64</v>
      </c>
      <c r="AH25" s="56" t="s">
        <v>121</v>
      </c>
      <c r="AI25" s="57" t="s">
        <v>122</v>
      </c>
      <c r="AJ25" s="52" t="s">
        <v>67</v>
      </c>
      <c r="AK25" s="52" t="s">
        <v>68</v>
      </c>
      <c r="AL25" s="52"/>
      <c r="AM25" s="58"/>
    </row>
    <row r="26" s="27" customFormat="1" ht="121" customHeight="1" spans="1:39">
      <c r="A26" s="51">
        <f>SUBTOTAL(103,$D$11:D26)</f>
        <v>9</v>
      </c>
      <c r="B26" s="52" t="s">
        <v>123</v>
      </c>
      <c r="C26" s="52">
        <v>2026</v>
      </c>
      <c r="D26" s="53" t="s">
        <v>124</v>
      </c>
      <c r="E26" s="53" t="s">
        <v>107</v>
      </c>
      <c r="F26" s="53" t="s">
        <v>54</v>
      </c>
      <c r="G26" s="54" t="s">
        <v>55</v>
      </c>
      <c r="H26" s="53" t="s">
        <v>125</v>
      </c>
      <c r="I26" s="54" t="s">
        <v>119</v>
      </c>
      <c r="J26" s="53" t="s">
        <v>126</v>
      </c>
      <c r="K26" s="52">
        <v>20</v>
      </c>
      <c r="L26" s="52" t="s">
        <v>127</v>
      </c>
      <c r="M26" s="52">
        <v>1</v>
      </c>
      <c r="N26" s="52">
        <v>20</v>
      </c>
      <c r="O26" s="55">
        <v>100</v>
      </c>
      <c r="P26" s="52">
        <v>900</v>
      </c>
      <c r="Q26" s="52">
        <f t="shared" si="9"/>
        <v>900</v>
      </c>
      <c r="R26" s="52">
        <v>900</v>
      </c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 t="s">
        <v>128</v>
      </c>
      <c r="AD26" s="52" t="s">
        <v>129</v>
      </c>
      <c r="AE26" s="52" t="s">
        <v>62</v>
      </c>
      <c r="AF26" s="52" t="s">
        <v>63</v>
      </c>
      <c r="AG26" s="52" t="s">
        <v>64</v>
      </c>
      <c r="AH26" s="56" t="s">
        <v>130</v>
      </c>
      <c r="AI26" s="53" t="s">
        <v>131</v>
      </c>
      <c r="AJ26" s="52" t="s">
        <v>67</v>
      </c>
      <c r="AK26" s="52" t="s">
        <v>68</v>
      </c>
      <c r="AL26" s="52" t="s">
        <v>69</v>
      </c>
      <c r="AM26" s="58"/>
    </row>
    <row r="27" s="27" customFormat="1" ht="137" customHeight="1" spans="1:39">
      <c r="A27" s="51">
        <f>SUBTOTAL(103,$D$11:D27)</f>
        <v>10</v>
      </c>
      <c r="B27" s="52" t="s">
        <v>132</v>
      </c>
      <c r="C27" s="52">
        <v>2026</v>
      </c>
      <c r="D27" s="53" t="s">
        <v>133</v>
      </c>
      <c r="E27" s="53" t="s">
        <v>107</v>
      </c>
      <c r="F27" s="53" t="s">
        <v>54</v>
      </c>
      <c r="G27" s="54" t="s">
        <v>55</v>
      </c>
      <c r="H27" s="53" t="s">
        <v>134</v>
      </c>
      <c r="I27" s="54" t="s">
        <v>119</v>
      </c>
      <c r="J27" s="53" t="s">
        <v>135</v>
      </c>
      <c r="K27" s="52">
        <v>75</v>
      </c>
      <c r="L27" s="52" t="s">
        <v>127</v>
      </c>
      <c r="M27" s="52">
        <v>1</v>
      </c>
      <c r="N27" s="52">
        <v>1875</v>
      </c>
      <c r="O27" s="55">
        <v>9378</v>
      </c>
      <c r="P27" s="52">
        <v>3750</v>
      </c>
      <c r="Q27" s="52">
        <f t="shared" si="9"/>
        <v>3667.5</v>
      </c>
      <c r="R27" s="52">
        <v>2750</v>
      </c>
      <c r="S27" s="52"/>
      <c r="T27" s="52"/>
      <c r="U27" s="52">
        <v>917.5</v>
      </c>
      <c r="V27" s="52"/>
      <c r="W27" s="52"/>
      <c r="X27" s="52"/>
      <c r="Y27" s="52"/>
      <c r="Z27" s="52"/>
      <c r="AA27" s="52"/>
      <c r="AB27" s="52"/>
      <c r="AC27" s="52" t="s">
        <v>136</v>
      </c>
      <c r="AD27" s="52" t="s">
        <v>129</v>
      </c>
      <c r="AE27" s="52" t="s">
        <v>62</v>
      </c>
      <c r="AF27" s="52" t="s">
        <v>63</v>
      </c>
      <c r="AG27" s="52" t="s">
        <v>64</v>
      </c>
      <c r="AH27" s="56" t="s">
        <v>137</v>
      </c>
      <c r="AI27" s="53" t="s">
        <v>138</v>
      </c>
      <c r="AJ27" s="52" t="s">
        <v>67</v>
      </c>
      <c r="AK27" s="52" t="s">
        <v>68</v>
      </c>
      <c r="AL27" s="52" t="s">
        <v>69</v>
      </c>
      <c r="AM27" s="58"/>
    </row>
    <row r="28" s="27" customFormat="1" ht="110" customHeight="1" spans="1:39">
      <c r="A28" s="51">
        <f>SUBTOTAL(103,$D$11:D28)</f>
        <v>11</v>
      </c>
      <c r="B28" s="52" t="s">
        <v>139</v>
      </c>
      <c r="C28" s="52">
        <v>2026</v>
      </c>
      <c r="D28" s="53" t="s">
        <v>140</v>
      </c>
      <c r="E28" s="53" t="s">
        <v>107</v>
      </c>
      <c r="F28" s="53" t="s">
        <v>54</v>
      </c>
      <c r="G28" s="54" t="s">
        <v>55</v>
      </c>
      <c r="H28" s="53" t="s">
        <v>141</v>
      </c>
      <c r="I28" s="54" t="s">
        <v>142</v>
      </c>
      <c r="J28" s="53" t="s">
        <v>143</v>
      </c>
      <c r="K28" s="52">
        <v>5</v>
      </c>
      <c r="L28" s="52" t="s">
        <v>127</v>
      </c>
      <c r="M28" s="52">
        <v>1</v>
      </c>
      <c r="N28" s="52">
        <v>2</v>
      </c>
      <c r="O28" s="55">
        <v>4</v>
      </c>
      <c r="P28" s="52">
        <v>100</v>
      </c>
      <c r="Q28" s="52">
        <f t="shared" si="9"/>
        <v>77</v>
      </c>
      <c r="R28" s="52"/>
      <c r="S28" s="52"/>
      <c r="T28" s="52"/>
      <c r="U28" s="52"/>
      <c r="V28" s="52">
        <v>77</v>
      </c>
      <c r="W28" s="52"/>
      <c r="X28" s="52"/>
      <c r="Y28" s="52"/>
      <c r="Z28" s="52"/>
      <c r="AA28" s="52"/>
      <c r="AB28" s="52"/>
      <c r="AC28" s="52" t="s">
        <v>60</v>
      </c>
      <c r="AD28" s="52" t="s">
        <v>61</v>
      </c>
      <c r="AE28" s="52" t="s">
        <v>62</v>
      </c>
      <c r="AF28" s="52" t="s">
        <v>63</v>
      </c>
      <c r="AG28" s="52" t="s">
        <v>64</v>
      </c>
      <c r="AH28" s="56" t="s">
        <v>144</v>
      </c>
      <c r="AI28" s="53" t="s">
        <v>145</v>
      </c>
      <c r="AJ28" s="52" t="s">
        <v>67</v>
      </c>
      <c r="AK28" s="52" t="s">
        <v>68</v>
      </c>
      <c r="AL28" s="52" t="s">
        <v>69</v>
      </c>
      <c r="AM28" s="58"/>
    </row>
    <row r="29" s="27" customFormat="1" ht="120" customHeight="1" spans="1:39">
      <c r="A29" s="51">
        <f>SUBTOTAL(103,$D$11:D29)</f>
        <v>12</v>
      </c>
      <c r="B29" s="52" t="s">
        <v>146</v>
      </c>
      <c r="C29" s="52">
        <v>2026</v>
      </c>
      <c r="D29" s="53" t="s">
        <v>147</v>
      </c>
      <c r="E29" s="53" t="s">
        <v>107</v>
      </c>
      <c r="F29" s="53" t="s">
        <v>54</v>
      </c>
      <c r="G29" s="54" t="s">
        <v>55</v>
      </c>
      <c r="H29" s="53" t="s">
        <v>148</v>
      </c>
      <c r="I29" s="54" t="s">
        <v>119</v>
      </c>
      <c r="J29" s="53" t="s">
        <v>149</v>
      </c>
      <c r="K29" s="52">
        <v>8</v>
      </c>
      <c r="L29" s="52" t="s">
        <v>127</v>
      </c>
      <c r="M29" s="52">
        <v>1</v>
      </c>
      <c r="N29" s="52">
        <v>245</v>
      </c>
      <c r="O29" s="55">
        <v>800</v>
      </c>
      <c r="P29" s="52">
        <v>300</v>
      </c>
      <c r="Q29" s="52">
        <f t="shared" si="9"/>
        <v>0</v>
      </c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 t="s">
        <v>150</v>
      </c>
      <c r="AD29" s="64" t="s">
        <v>151</v>
      </c>
      <c r="AE29" s="52" t="s">
        <v>62</v>
      </c>
      <c r="AF29" s="52" t="s">
        <v>63</v>
      </c>
      <c r="AG29" s="52" t="s">
        <v>64</v>
      </c>
      <c r="AH29" s="56" t="s">
        <v>152</v>
      </c>
      <c r="AI29" s="57" t="s">
        <v>153</v>
      </c>
      <c r="AJ29" s="52" t="s">
        <v>67</v>
      </c>
      <c r="AK29" s="52" t="s">
        <v>68</v>
      </c>
      <c r="AL29" s="52"/>
      <c r="AM29" s="58"/>
    </row>
    <row r="30" s="27" customFormat="1" ht="131" customHeight="1" spans="1:39">
      <c r="A30" s="51">
        <f>SUBTOTAL(103,$D$11:D30)</f>
        <v>13</v>
      </c>
      <c r="B30" s="52" t="s">
        <v>154</v>
      </c>
      <c r="C30" s="52">
        <v>2026</v>
      </c>
      <c r="D30" s="53" t="s">
        <v>155</v>
      </c>
      <c r="E30" s="53" t="s">
        <v>107</v>
      </c>
      <c r="F30" s="53" t="s">
        <v>54</v>
      </c>
      <c r="G30" s="54" t="s">
        <v>55</v>
      </c>
      <c r="H30" s="53" t="s">
        <v>156</v>
      </c>
      <c r="I30" s="54" t="s">
        <v>119</v>
      </c>
      <c r="J30" s="53" t="s">
        <v>157</v>
      </c>
      <c r="K30" s="52">
        <v>500</v>
      </c>
      <c r="L30" s="52" t="s">
        <v>85</v>
      </c>
      <c r="M30" s="52">
        <v>1</v>
      </c>
      <c r="N30" s="52">
        <v>60</v>
      </c>
      <c r="O30" s="55">
        <v>480</v>
      </c>
      <c r="P30" s="52">
        <v>350</v>
      </c>
      <c r="Q30" s="52">
        <f t="shared" si="9"/>
        <v>0</v>
      </c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 t="s">
        <v>150</v>
      </c>
      <c r="AD30" s="64" t="s">
        <v>151</v>
      </c>
      <c r="AE30" s="52" t="s">
        <v>62</v>
      </c>
      <c r="AF30" s="52" t="s">
        <v>63</v>
      </c>
      <c r="AG30" s="52" t="s">
        <v>64</v>
      </c>
      <c r="AH30" s="56" t="s">
        <v>158</v>
      </c>
      <c r="AI30" s="65" t="s">
        <v>159</v>
      </c>
      <c r="AJ30" s="52" t="s">
        <v>67</v>
      </c>
      <c r="AK30" s="52" t="s">
        <v>68</v>
      </c>
      <c r="AL30" s="52"/>
      <c r="AM30" s="58"/>
    </row>
    <row r="31" s="27" customFormat="1" ht="131" customHeight="1" spans="1:39">
      <c r="A31" s="51">
        <f>SUBTOTAL(103,$D$11:D31)</f>
        <v>14</v>
      </c>
      <c r="B31" s="52" t="s">
        <v>160</v>
      </c>
      <c r="C31" s="52">
        <v>2026</v>
      </c>
      <c r="D31" s="53" t="s">
        <v>161</v>
      </c>
      <c r="E31" s="53" t="s">
        <v>107</v>
      </c>
      <c r="F31" s="53" t="s">
        <v>54</v>
      </c>
      <c r="G31" s="53" t="s">
        <v>55</v>
      </c>
      <c r="H31" s="53" t="s">
        <v>162</v>
      </c>
      <c r="I31" s="53" t="s">
        <v>163</v>
      </c>
      <c r="J31" s="53" t="s">
        <v>164</v>
      </c>
      <c r="K31" s="52">
        <v>50</v>
      </c>
      <c r="L31" s="52" t="s">
        <v>127</v>
      </c>
      <c r="M31" s="52">
        <v>1</v>
      </c>
      <c r="N31" s="52">
        <v>189</v>
      </c>
      <c r="O31" s="55">
        <v>876</v>
      </c>
      <c r="P31" s="52">
        <v>2200</v>
      </c>
      <c r="Q31" s="52">
        <f>R31+S31+T31+U31+V31+X31+Y31</f>
        <v>1980</v>
      </c>
      <c r="R31" s="52">
        <v>1980</v>
      </c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 t="s">
        <v>128</v>
      </c>
      <c r="AD31" s="64" t="s">
        <v>129</v>
      </c>
      <c r="AE31" s="52" t="s">
        <v>62</v>
      </c>
      <c r="AF31" s="52" t="s">
        <v>63</v>
      </c>
      <c r="AG31" s="52" t="s">
        <v>64</v>
      </c>
      <c r="AH31" s="56" t="s">
        <v>165</v>
      </c>
      <c r="AI31" s="65" t="s">
        <v>131</v>
      </c>
      <c r="AJ31" s="52" t="s">
        <v>166</v>
      </c>
      <c r="AK31" s="52"/>
      <c r="AL31" s="52" t="s">
        <v>69</v>
      </c>
      <c r="AM31" s="58"/>
    </row>
    <row r="32" s="28" customFormat="1" ht="30" hidden="1" customHeight="1" spans="1:39">
      <c r="A32" s="60" t="s">
        <v>50</v>
      </c>
      <c r="B32" s="50" t="s">
        <v>167</v>
      </c>
      <c r="C32" s="50"/>
      <c r="D32" s="50"/>
      <c r="E32" s="50"/>
      <c r="F32" s="50"/>
      <c r="G32" s="50"/>
      <c r="H32" s="50"/>
      <c r="I32" s="50"/>
      <c r="J32" s="50"/>
      <c r="K32" s="61">
        <f>SUM(K33:K46)</f>
        <v>3760</v>
      </c>
      <c r="L32" s="61"/>
      <c r="M32" s="61">
        <f>SUM(M33:M46)</f>
        <v>14</v>
      </c>
      <c r="N32" s="61">
        <f>SUM(N33:N46)</f>
        <v>8518</v>
      </c>
      <c r="O32" s="61">
        <f>SUM(O33:O46)</f>
        <v>32875</v>
      </c>
      <c r="P32" s="61">
        <f>SUM(P33:P46)</f>
        <v>9729</v>
      </c>
      <c r="Q32" s="61">
        <f>SUM(Q33:Q46)</f>
        <v>3509.788</v>
      </c>
      <c r="R32" s="61">
        <f t="shared" ref="R32:AB32" si="10">SUM(R33:R46)</f>
        <v>2583.788</v>
      </c>
      <c r="S32" s="61">
        <f t="shared" si="10"/>
        <v>700</v>
      </c>
      <c r="T32" s="61">
        <f t="shared" si="10"/>
        <v>0</v>
      </c>
      <c r="U32" s="61">
        <f t="shared" si="10"/>
        <v>0</v>
      </c>
      <c r="V32" s="61">
        <f t="shared" si="10"/>
        <v>0</v>
      </c>
      <c r="W32" s="61">
        <f t="shared" si="10"/>
        <v>0</v>
      </c>
      <c r="X32" s="61">
        <f t="shared" si="10"/>
        <v>130</v>
      </c>
      <c r="Y32" s="61">
        <f t="shared" si="10"/>
        <v>96</v>
      </c>
      <c r="Z32" s="61">
        <f t="shared" si="10"/>
        <v>0</v>
      </c>
      <c r="AA32" s="61">
        <f t="shared" si="10"/>
        <v>0</v>
      </c>
      <c r="AB32" s="61">
        <f t="shared" si="10"/>
        <v>0</v>
      </c>
      <c r="AC32" s="62"/>
      <c r="AD32" s="62"/>
      <c r="AE32" s="62"/>
      <c r="AF32" s="62"/>
      <c r="AG32" s="62"/>
      <c r="AH32" s="62"/>
      <c r="AI32" s="63"/>
      <c r="AJ32" s="62"/>
      <c r="AK32" s="62"/>
      <c r="AL32" s="62"/>
    </row>
    <row r="33" s="28" customFormat="1" ht="133" customHeight="1" spans="1:39">
      <c r="A33" s="51">
        <f>SUBTOTAL(103,$D$11:D33)</f>
        <v>15</v>
      </c>
      <c r="B33" s="54" t="s">
        <v>168</v>
      </c>
      <c r="C33" s="54">
        <v>2026</v>
      </c>
      <c r="D33" s="54" t="s">
        <v>169</v>
      </c>
      <c r="E33" s="54" t="s">
        <v>107</v>
      </c>
      <c r="F33" s="54" t="s">
        <v>167</v>
      </c>
      <c r="G33" s="66" t="s">
        <v>170</v>
      </c>
      <c r="H33" s="54" t="s">
        <v>171</v>
      </c>
      <c r="I33" s="66" t="s">
        <v>119</v>
      </c>
      <c r="J33" s="54" t="s">
        <v>172</v>
      </c>
      <c r="K33" s="64">
        <v>2</v>
      </c>
      <c r="L33" s="64" t="s">
        <v>127</v>
      </c>
      <c r="M33" s="64">
        <v>1</v>
      </c>
      <c r="N33" s="64">
        <v>779</v>
      </c>
      <c r="O33" s="64">
        <v>2917</v>
      </c>
      <c r="P33" s="51">
        <v>980</v>
      </c>
      <c r="Q33" s="64">
        <f t="shared" ref="Q33:Q46" si="11">R33+S33+T33+U33+V33+W33+X33+Y33</f>
        <v>250</v>
      </c>
      <c r="R33" s="64">
        <v>250</v>
      </c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 t="s">
        <v>112</v>
      </c>
      <c r="AD33" s="52" t="s">
        <v>173</v>
      </c>
      <c r="AE33" s="64" t="s">
        <v>62</v>
      </c>
      <c r="AF33" s="52" t="s">
        <v>63</v>
      </c>
      <c r="AG33" s="52" t="s">
        <v>64</v>
      </c>
      <c r="AH33" s="67" t="s">
        <v>174</v>
      </c>
      <c r="AI33" s="65" t="s">
        <v>175</v>
      </c>
      <c r="AJ33" s="68" t="s">
        <v>67</v>
      </c>
      <c r="AK33" s="68" t="s">
        <v>68</v>
      </c>
      <c r="AL33" s="67" t="s">
        <v>69</v>
      </c>
      <c r="AM33" s="69"/>
    </row>
    <row r="34" s="28" customFormat="1" ht="120" customHeight="1" spans="1:39">
      <c r="A34" s="51">
        <f>SUBTOTAL(103,$D$11:D34)</f>
        <v>16</v>
      </c>
      <c r="B34" s="54" t="s">
        <v>176</v>
      </c>
      <c r="C34" s="54">
        <v>2026</v>
      </c>
      <c r="D34" s="54" t="s">
        <v>177</v>
      </c>
      <c r="E34" s="54" t="s">
        <v>107</v>
      </c>
      <c r="F34" s="54" t="s">
        <v>167</v>
      </c>
      <c r="G34" s="66" t="s">
        <v>55</v>
      </c>
      <c r="H34" s="54" t="s">
        <v>178</v>
      </c>
      <c r="I34" s="66" t="s">
        <v>119</v>
      </c>
      <c r="J34" s="54" t="s">
        <v>179</v>
      </c>
      <c r="K34" s="64">
        <v>4</v>
      </c>
      <c r="L34" s="64" t="s">
        <v>127</v>
      </c>
      <c r="M34" s="64">
        <v>1</v>
      </c>
      <c r="N34" s="64">
        <v>50</v>
      </c>
      <c r="O34" s="64">
        <v>312</v>
      </c>
      <c r="P34" s="51">
        <v>1400</v>
      </c>
      <c r="Q34" s="64">
        <f t="shared" si="11"/>
        <v>428.788</v>
      </c>
      <c r="R34" s="64">
        <f>404.788+24</f>
        <v>428.788</v>
      </c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 t="s">
        <v>128</v>
      </c>
      <c r="AD34" s="64" t="s">
        <v>129</v>
      </c>
      <c r="AE34" s="64" t="s">
        <v>62</v>
      </c>
      <c r="AF34" s="52" t="s">
        <v>63</v>
      </c>
      <c r="AG34" s="52" t="s">
        <v>64</v>
      </c>
      <c r="AH34" s="67" t="s">
        <v>180</v>
      </c>
      <c r="AI34" s="65" t="s">
        <v>181</v>
      </c>
      <c r="AJ34" s="68" t="s">
        <v>67</v>
      </c>
      <c r="AK34" s="68" t="s">
        <v>68</v>
      </c>
      <c r="AL34" s="67" t="s">
        <v>69</v>
      </c>
      <c r="AM34" s="69"/>
    </row>
    <row r="35" s="28" customFormat="1" ht="212" customHeight="1" spans="1:39">
      <c r="A35" s="51">
        <f>SUBTOTAL(103,$D$11:D35)</f>
        <v>17</v>
      </c>
      <c r="B35" s="54" t="s">
        <v>182</v>
      </c>
      <c r="C35" s="54">
        <v>2026</v>
      </c>
      <c r="D35" s="54" t="s">
        <v>183</v>
      </c>
      <c r="E35" s="54" t="s">
        <v>107</v>
      </c>
      <c r="F35" s="54" t="s">
        <v>167</v>
      </c>
      <c r="G35" s="66" t="s">
        <v>55</v>
      </c>
      <c r="H35" s="54" t="s">
        <v>184</v>
      </c>
      <c r="I35" s="66" t="s">
        <v>119</v>
      </c>
      <c r="J35" s="54" t="s">
        <v>185</v>
      </c>
      <c r="K35" s="64">
        <v>6</v>
      </c>
      <c r="L35" s="64" t="s">
        <v>127</v>
      </c>
      <c r="M35" s="64">
        <v>1</v>
      </c>
      <c r="N35" s="64">
        <v>463</v>
      </c>
      <c r="O35" s="64">
        <v>2214</v>
      </c>
      <c r="P35" s="51">
        <v>110</v>
      </c>
      <c r="Q35" s="64">
        <f t="shared" si="11"/>
        <v>110</v>
      </c>
      <c r="R35" s="64">
        <v>110</v>
      </c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 t="s">
        <v>150</v>
      </c>
      <c r="AD35" s="64" t="s">
        <v>151</v>
      </c>
      <c r="AE35" s="64" t="s">
        <v>62</v>
      </c>
      <c r="AF35" s="52" t="s">
        <v>63</v>
      </c>
      <c r="AG35" s="52" t="s">
        <v>64</v>
      </c>
      <c r="AH35" s="67" t="s">
        <v>186</v>
      </c>
      <c r="AI35" s="67" t="s">
        <v>187</v>
      </c>
      <c r="AJ35" s="68" t="s">
        <v>67</v>
      </c>
      <c r="AK35" s="68" t="s">
        <v>68</v>
      </c>
      <c r="AL35" s="67" t="s">
        <v>69</v>
      </c>
      <c r="AM35" s="69"/>
    </row>
    <row r="36" s="28" customFormat="1" ht="170" customHeight="1" spans="1:39">
      <c r="A36" s="51">
        <f>SUBTOTAL(103,$D$11:D36)</f>
        <v>18</v>
      </c>
      <c r="B36" s="54" t="s">
        <v>188</v>
      </c>
      <c r="C36" s="54">
        <v>2026</v>
      </c>
      <c r="D36" s="54" t="s">
        <v>189</v>
      </c>
      <c r="E36" s="54" t="s">
        <v>107</v>
      </c>
      <c r="F36" s="54" t="s">
        <v>167</v>
      </c>
      <c r="G36" s="66" t="s">
        <v>55</v>
      </c>
      <c r="H36" s="54" t="s">
        <v>190</v>
      </c>
      <c r="I36" s="66" t="s">
        <v>119</v>
      </c>
      <c r="J36" s="54" t="s">
        <v>191</v>
      </c>
      <c r="K36" s="64">
        <v>8</v>
      </c>
      <c r="L36" s="64" t="s">
        <v>127</v>
      </c>
      <c r="M36" s="64">
        <v>1</v>
      </c>
      <c r="N36" s="64">
        <v>615</v>
      </c>
      <c r="O36" s="64">
        <v>2331</v>
      </c>
      <c r="P36" s="51">
        <v>145</v>
      </c>
      <c r="Q36" s="64">
        <f t="shared" si="11"/>
        <v>145</v>
      </c>
      <c r="R36" s="64">
        <v>145</v>
      </c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 t="s">
        <v>150</v>
      </c>
      <c r="AD36" s="64" t="s">
        <v>151</v>
      </c>
      <c r="AE36" s="64" t="s">
        <v>62</v>
      </c>
      <c r="AF36" s="52" t="s">
        <v>63</v>
      </c>
      <c r="AG36" s="52" t="s">
        <v>64</v>
      </c>
      <c r="AH36" s="68" t="s">
        <v>192</v>
      </c>
      <c r="AI36" s="65" t="s">
        <v>193</v>
      </c>
      <c r="AJ36" s="68" t="s">
        <v>67</v>
      </c>
      <c r="AK36" s="68" t="s">
        <v>68</v>
      </c>
      <c r="AL36" s="67" t="s">
        <v>69</v>
      </c>
      <c r="AM36" s="69"/>
    </row>
    <row r="37" s="28" customFormat="1" ht="142" customHeight="1" spans="1:39">
      <c r="A37" s="51">
        <f>SUBTOTAL(103,$D$11:D37)</f>
        <v>19</v>
      </c>
      <c r="B37" s="52" t="s">
        <v>194</v>
      </c>
      <c r="C37" s="52">
        <v>2026</v>
      </c>
      <c r="D37" s="53" t="s">
        <v>195</v>
      </c>
      <c r="E37" s="52" t="s">
        <v>107</v>
      </c>
      <c r="F37" s="54" t="s">
        <v>196</v>
      </c>
      <c r="G37" s="66" t="s">
        <v>55</v>
      </c>
      <c r="H37" s="55" t="s">
        <v>197</v>
      </c>
      <c r="I37" s="66" t="s">
        <v>198</v>
      </c>
      <c r="J37" s="55" t="s">
        <v>199</v>
      </c>
      <c r="K37" s="64">
        <v>2600</v>
      </c>
      <c r="L37" s="64" t="s">
        <v>200</v>
      </c>
      <c r="M37" s="64">
        <v>1</v>
      </c>
      <c r="N37" s="64">
        <v>1601</v>
      </c>
      <c r="O37" s="64">
        <v>5382</v>
      </c>
      <c r="P37" s="51">
        <v>2600</v>
      </c>
      <c r="Q37" s="64">
        <f t="shared" si="11"/>
        <v>1300</v>
      </c>
      <c r="R37" s="64">
        <v>600</v>
      </c>
      <c r="S37" s="64">
        <v>700</v>
      </c>
      <c r="T37" s="64"/>
      <c r="U37" s="64"/>
      <c r="V37" s="64"/>
      <c r="W37" s="64"/>
      <c r="X37" s="64"/>
      <c r="Y37" s="64"/>
      <c r="Z37" s="64"/>
      <c r="AA37" s="64"/>
      <c r="AB37" s="64"/>
      <c r="AC37" s="70" t="s">
        <v>74</v>
      </c>
      <c r="AD37" s="52" t="s">
        <v>75</v>
      </c>
      <c r="AE37" s="64" t="s">
        <v>62</v>
      </c>
      <c r="AF37" s="52" t="s">
        <v>63</v>
      </c>
      <c r="AG37" s="52" t="s">
        <v>64</v>
      </c>
      <c r="AH37" s="59" t="s">
        <v>201</v>
      </c>
      <c r="AI37" s="66" t="s">
        <v>202</v>
      </c>
      <c r="AJ37" s="68" t="s">
        <v>96</v>
      </c>
      <c r="AK37" s="68" t="s">
        <v>203</v>
      </c>
      <c r="AL37" s="67" t="s">
        <v>69</v>
      </c>
      <c r="AM37" s="69"/>
    </row>
    <row r="38" s="28" customFormat="1" ht="142" customHeight="1" spans="1:39">
      <c r="A38" s="51">
        <f>SUBTOTAL(103,$D$11:D38)</f>
        <v>20</v>
      </c>
      <c r="B38" s="52" t="s">
        <v>204</v>
      </c>
      <c r="C38" s="52">
        <v>2026</v>
      </c>
      <c r="D38" s="53" t="s">
        <v>205</v>
      </c>
      <c r="E38" s="52" t="s">
        <v>47</v>
      </c>
      <c r="F38" s="54" t="s">
        <v>167</v>
      </c>
      <c r="G38" s="66" t="s">
        <v>55</v>
      </c>
      <c r="H38" s="55" t="s">
        <v>206</v>
      </c>
      <c r="I38" s="66" t="s">
        <v>207</v>
      </c>
      <c r="J38" s="57" t="s">
        <v>208</v>
      </c>
      <c r="K38" s="64">
        <v>6</v>
      </c>
      <c r="L38" s="64" t="s">
        <v>127</v>
      </c>
      <c r="M38" s="64">
        <v>1</v>
      </c>
      <c r="N38" s="64">
        <v>1534</v>
      </c>
      <c r="O38" s="64">
        <v>6220</v>
      </c>
      <c r="P38" s="51">
        <v>2100</v>
      </c>
      <c r="Q38" s="64">
        <f t="shared" si="11"/>
        <v>250</v>
      </c>
      <c r="R38" s="64">
        <v>250</v>
      </c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 t="s">
        <v>112</v>
      </c>
      <c r="AD38" s="52" t="s">
        <v>173</v>
      </c>
      <c r="AE38" s="64" t="s">
        <v>209</v>
      </c>
      <c r="AF38" s="52" t="s">
        <v>63</v>
      </c>
      <c r="AG38" s="52" t="s">
        <v>64</v>
      </c>
      <c r="AH38" s="59" t="s">
        <v>210</v>
      </c>
      <c r="AI38" s="66" t="s">
        <v>211</v>
      </c>
      <c r="AJ38" s="68" t="s">
        <v>212</v>
      </c>
      <c r="AK38" s="68" t="s">
        <v>213</v>
      </c>
      <c r="AL38" s="67" t="s">
        <v>69</v>
      </c>
      <c r="AM38" s="69"/>
    </row>
    <row r="39" s="28" customFormat="1" ht="142" customHeight="1" spans="1:39">
      <c r="A39" s="51">
        <f>SUBTOTAL(103,$D$11:D39)</f>
        <v>21</v>
      </c>
      <c r="B39" s="52" t="s">
        <v>214</v>
      </c>
      <c r="C39" s="52">
        <v>2026</v>
      </c>
      <c r="D39" s="53" t="s">
        <v>215</v>
      </c>
      <c r="E39" s="52" t="s">
        <v>47</v>
      </c>
      <c r="F39" s="54" t="s">
        <v>167</v>
      </c>
      <c r="G39" s="66" t="s">
        <v>55</v>
      </c>
      <c r="H39" s="55" t="s">
        <v>216</v>
      </c>
      <c r="I39" s="66" t="s">
        <v>217</v>
      </c>
      <c r="J39" s="57" t="s">
        <v>218</v>
      </c>
      <c r="K39" s="64">
        <v>500</v>
      </c>
      <c r="L39" s="64" t="s">
        <v>200</v>
      </c>
      <c r="M39" s="64">
        <v>1</v>
      </c>
      <c r="N39" s="70">
        <v>500</v>
      </c>
      <c r="O39" s="70">
        <v>1856</v>
      </c>
      <c r="P39" s="51">
        <v>400</v>
      </c>
      <c r="Q39" s="64">
        <f t="shared" si="11"/>
        <v>0</v>
      </c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 t="s">
        <v>219</v>
      </c>
      <c r="AD39" s="52" t="s">
        <v>220</v>
      </c>
      <c r="AE39" s="64" t="s">
        <v>62</v>
      </c>
      <c r="AF39" s="52" t="s">
        <v>63</v>
      </c>
      <c r="AG39" s="52" t="s">
        <v>64</v>
      </c>
      <c r="AH39" s="59" t="s">
        <v>221</v>
      </c>
      <c r="AI39" s="66" t="s">
        <v>222</v>
      </c>
      <c r="AJ39" s="68" t="s">
        <v>212</v>
      </c>
      <c r="AK39" s="68" t="s">
        <v>213</v>
      </c>
      <c r="AL39" s="67"/>
      <c r="AM39" s="69"/>
    </row>
    <row r="40" s="28" customFormat="1" ht="142" customHeight="1" spans="1:39">
      <c r="A40" s="51">
        <f>SUBTOTAL(103,$D$11:D40)</f>
        <v>22</v>
      </c>
      <c r="B40" s="52" t="s">
        <v>223</v>
      </c>
      <c r="C40" s="52">
        <v>2026</v>
      </c>
      <c r="D40" s="53" t="s">
        <v>224</v>
      </c>
      <c r="E40" s="52" t="s">
        <v>47</v>
      </c>
      <c r="F40" s="54" t="s">
        <v>107</v>
      </c>
      <c r="G40" s="66" t="s">
        <v>55</v>
      </c>
      <c r="H40" s="55" t="s">
        <v>225</v>
      </c>
      <c r="I40" s="66" t="s">
        <v>226</v>
      </c>
      <c r="J40" s="57" t="s">
        <v>227</v>
      </c>
      <c r="K40" s="64">
        <v>500</v>
      </c>
      <c r="L40" s="64" t="s">
        <v>200</v>
      </c>
      <c r="M40" s="64">
        <v>1</v>
      </c>
      <c r="N40" s="70">
        <v>140</v>
      </c>
      <c r="O40" s="70">
        <v>533</v>
      </c>
      <c r="P40" s="51">
        <v>400</v>
      </c>
      <c r="Q40" s="64">
        <f t="shared" si="11"/>
        <v>0</v>
      </c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 t="s">
        <v>150</v>
      </c>
      <c r="AD40" s="52" t="s">
        <v>228</v>
      </c>
      <c r="AE40" s="64" t="s">
        <v>229</v>
      </c>
      <c r="AF40" s="52" t="s">
        <v>63</v>
      </c>
      <c r="AG40" s="52" t="s">
        <v>64</v>
      </c>
      <c r="AH40" s="59" t="s">
        <v>230</v>
      </c>
      <c r="AI40" s="66" t="s">
        <v>231</v>
      </c>
      <c r="AJ40" s="68" t="s">
        <v>212</v>
      </c>
      <c r="AK40" s="68" t="s">
        <v>213</v>
      </c>
      <c r="AL40" s="67"/>
      <c r="AM40" s="69"/>
    </row>
    <row r="41" s="28" customFormat="1" ht="142" customHeight="1" spans="1:39">
      <c r="A41" s="51">
        <f>SUBTOTAL(103,$D$11:D41)</f>
        <v>23</v>
      </c>
      <c r="B41" s="52" t="s">
        <v>232</v>
      </c>
      <c r="C41" s="52">
        <v>2026</v>
      </c>
      <c r="D41" s="53" t="s">
        <v>233</v>
      </c>
      <c r="E41" s="52" t="s">
        <v>47</v>
      </c>
      <c r="F41" s="54" t="s">
        <v>234</v>
      </c>
      <c r="G41" s="66" t="s">
        <v>55</v>
      </c>
      <c r="H41" s="55" t="s">
        <v>235</v>
      </c>
      <c r="I41" s="66" t="s">
        <v>236</v>
      </c>
      <c r="J41" s="57" t="s">
        <v>237</v>
      </c>
      <c r="K41" s="64">
        <v>2</v>
      </c>
      <c r="L41" s="64" t="s">
        <v>127</v>
      </c>
      <c r="M41" s="64">
        <v>1</v>
      </c>
      <c r="N41" s="64">
        <v>856</v>
      </c>
      <c r="O41" s="64">
        <v>3111</v>
      </c>
      <c r="P41" s="51">
        <v>200</v>
      </c>
      <c r="Q41" s="64">
        <f t="shared" si="11"/>
        <v>40</v>
      </c>
      <c r="R41" s="64"/>
      <c r="S41" s="64"/>
      <c r="T41" s="64"/>
      <c r="U41" s="64"/>
      <c r="V41" s="64"/>
      <c r="W41" s="64"/>
      <c r="X41" s="64">
        <v>40</v>
      </c>
      <c r="Y41" s="64"/>
      <c r="Z41" s="64"/>
      <c r="AA41" s="64"/>
      <c r="AB41" s="64"/>
      <c r="AC41" s="64" t="s">
        <v>238</v>
      </c>
      <c r="AD41" s="52" t="s">
        <v>239</v>
      </c>
      <c r="AE41" s="64" t="s">
        <v>62</v>
      </c>
      <c r="AF41" s="52" t="s">
        <v>63</v>
      </c>
      <c r="AG41" s="52" t="s">
        <v>64</v>
      </c>
      <c r="AH41" s="59" t="s">
        <v>240</v>
      </c>
      <c r="AI41" s="66" t="s">
        <v>241</v>
      </c>
      <c r="AJ41" s="68" t="s">
        <v>212</v>
      </c>
      <c r="AK41" s="68" t="s">
        <v>213</v>
      </c>
      <c r="AL41" s="67" t="s">
        <v>69</v>
      </c>
      <c r="AM41" s="69"/>
    </row>
    <row r="42" s="28" customFormat="1" ht="142" customHeight="1" spans="1:39">
      <c r="A42" s="51">
        <f>SUBTOTAL(103,$D$11:D42)</f>
        <v>24</v>
      </c>
      <c r="B42" s="52" t="s">
        <v>242</v>
      </c>
      <c r="C42" s="52">
        <v>2026</v>
      </c>
      <c r="D42" s="53" t="s">
        <v>243</v>
      </c>
      <c r="E42" s="52" t="s">
        <v>107</v>
      </c>
      <c r="F42" s="54" t="s">
        <v>167</v>
      </c>
      <c r="G42" s="66" t="s">
        <v>55</v>
      </c>
      <c r="H42" s="55" t="s">
        <v>244</v>
      </c>
      <c r="I42" s="66" t="s">
        <v>245</v>
      </c>
      <c r="J42" s="57" t="s">
        <v>246</v>
      </c>
      <c r="K42" s="64">
        <v>110</v>
      </c>
      <c r="L42" s="64" t="s">
        <v>247</v>
      </c>
      <c r="M42" s="64">
        <v>1</v>
      </c>
      <c r="N42" s="70">
        <v>120</v>
      </c>
      <c r="O42" s="70">
        <v>524</v>
      </c>
      <c r="P42" s="51">
        <v>24</v>
      </c>
      <c r="Q42" s="64">
        <f t="shared" si="11"/>
        <v>0</v>
      </c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 t="s">
        <v>248</v>
      </c>
      <c r="AD42" s="52" t="s">
        <v>249</v>
      </c>
      <c r="AE42" s="64" t="s">
        <v>62</v>
      </c>
      <c r="AF42" s="52" t="s">
        <v>63</v>
      </c>
      <c r="AG42" s="52" t="s">
        <v>64</v>
      </c>
      <c r="AH42" s="59" t="s">
        <v>250</v>
      </c>
      <c r="AI42" s="66" t="s">
        <v>251</v>
      </c>
      <c r="AJ42" s="68" t="s">
        <v>212</v>
      </c>
      <c r="AK42" s="68" t="s">
        <v>213</v>
      </c>
      <c r="AL42" s="67"/>
      <c r="AM42" s="69"/>
    </row>
    <row r="43" s="28" customFormat="1" ht="142" customHeight="1" spans="1:39">
      <c r="A43" s="51">
        <f>SUBTOTAL(103,$D$11:D43)</f>
        <v>25</v>
      </c>
      <c r="B43" s="52" t="s">
        <v>252</v>
      </c>
      <c r="C43" s="52">
        <v>2026</v>
      </c>
      <c r="D43" s="53" t="s">
        <v>253</v>
      </c>
      <c r="E43" s="52" t="s">
        <v>107</v>
      </c>
      <c r="F43" s="54" t="s">
        <v>167</v>
      </c>
      <c r="G43" s="66" t="s">
        <v>55</v>
      </c>
      <c r="H43" s="55" t="s">
        <v>254</v>
      </c>
      <c r="I43" s="66" t="s">
        <v>245</v>
      </c>
      <c r="J43" s="57" t="s">
        <v>255</v>
      </c>
      <c r="K43" s="64">
        <v>8</v>
      </c>
      <c r="L43" s="64" t="s">
        <v>127</v>
      </c>
      <c r="M43" s="64">
        <v>1</v>
      </c>
      <c r="N43" s="64">
        <v>508</v>
      </c>
      <c r="O43" s="64">
        <v>1981</v>
      </c>
      <c r="P43" s="51">
        <v>150</v>
      </c>
      <c r="Q43" s="64">
        <f t="shared" si="11"/>
        <v>96</v>
      </c>
      <c r="R43" s="64"/>
      <c r="S43" s="64"/>
      <c r="T43" s="64"/>
      <c r="U43" s="64"/>
      <c r="V43" s="64"/>
      <c r="W43" s="64"/>
      <c r="X43" s="64"/>
      <c r="Y43" s="64">
        <v>96</v>
      </c>
      <c r="Z43" s="64"/>
      <c r="AA43" s="64"/>
      <c r="AB43" s="64"/>
      <c r="AC43" s="64" t="s">
        <v>248</v>
      </c>
      <c r="AD43" s="52" t="s">
        <v>249</v>
      </c>
      <c r="AE43" s="64" t="s">
        <v>62</v>
      </c>
      <c r="AF43" s="52" t="s">
        <v>63</v>
      </c>
      <c r="AG43" s="52" t="s">
        <v>64</v>
      </c>
      <c r="AH43" s="59" t="s">
        <v>256</v>
      </c>
      <c r="AI43" s="66" t="s">
        <v>257</v>
      </c>
      <c r="AJ43" s="68" t="s">
        <v>212</v>
      </c>
      <c r="AK43" s="68" t="s">
        <v>213</v>
      </c>
      <c r="AL43" s="67" t="s">
        <v>69</v>
      </c>
      <c r="AM43" s="69"/>
    </row>
    <row r="44" s="28" customFormat="1" ht="129" customHeight="1" spans="1:39">
      <c r="A44" s="51">
        <f>SUBTOTAL(103,$D$11:D44)</f>
        <v>26</v>
      </c>
      <c r="B44" s="54" t="s">
        <v>258</v>
      </c>
      <c r="C44" s="54"/>
      <c r="D44" s="54" t="s">
        <v>259</v>
      </c>
      <c r="E44" s="54" t="s">
        <v>47</v>
      </c>
      <c r="F44" s="54" t="s">
        <v>234</v>
      </c>
      <c r="G44" s="66" t="s">
        <v>55</v>
      </c>
      <c r="H44" s="54" t="s">
        <v>260</v>
      </c>
      <c r="I44" s="66" t="s">
        <v>236</v>
      </c>
      <c r="J44" s="54" t="s">
        <v>261</v>
      </c>
      <c r="K44" s="64">
        <v>2</v>
      </c>
      <c r="L44" s="64" t="s">
        <v>127</v>
      </c>
      <c r="M44" s="64">
        <v>1</v>
      </c>
      <c r="N44" s="64">
        <v>563</v>
      </c>
      <c r="O44" s="64">
        <v>2078</v>
      </c>
      <c r="P44" s="51">
        <v>220</v>
      </c>
      <c r="Q44" s="64">
        <f t="shared" si="11"/>
        <v>50</v>
      </c>
      <c r="R44" s="64"/>
      <c r="S44" s="64"/>
      <c r="T44" s="64"/>
      <c r="U44" s="64"/>
      <c r="V44" s="64"/>
      <c r="W44" s="64"/>
      <c r="X44" s="64">
        <v>50</v>
      </c>
      <c r="Y44" s="64"/>
      <c r="Z44" s="64"/>
      <c r="AA44" s="64"/>
      <c r="AB44" s="64"/>
      <c r="AC44" s="64" t="s">
        <v>219</v>
      </c>
      <c r="AD44" s="64" t="s">
        <v>220</v>
      </c>
      <c r="AE44" s="64" t="s">
        <v>62</v>
      </c>
      <c r="AF44" s="52" t="s">
        <v>63</v>
      </c>
      <c r="AG44" s="52" t="s">
        <v>64</v>
      </c>
      <c r="AH44" s="67" t="s">
        <v>262</v>
      </c>
      <c r="AI44" s="65" t="s">
        <v>241</v>
      </c>
      <c r="AJ44" s="68" t="s">
        <v>212</v>
      </c>
      <c r="AK44" s="68" t="s">
        <v>213</v>
      </c>
      <c r="AL44" s="67" t="s">
        <v>69</v>
      </c>
      <c r="AM44" s="69"/>
    </row>
    <row r="45" s="28" customFormat="1" ht="129" customHeight="1" spans="1:39">
      <c r="A45" s="51">
        <f>SUBTOTAL(103,$D$11:D45)</f>
        <v>27</v>
      </c>
      <c r="B45" s="54" t="s">
        <v>263</v>
      </c>
      <c r="C45" s="54"/>
      <c r="D45" s="54" t="s">
        <v>264</v>
      </c>
      <c r="E45" s="54" t="s">
        <v>47</v>
      </c>
      <c r="F45" s="54" t="s">
        <v>234</v>
      </c>
      <c r="G45" s="66" t="s">
        <v>55</v>
      </c>
      <c r="H45" s="54" t="s">
        <v>265</v>
      </c>
      <c r="I45" s="66" t="s">
        <v>236</v>
      </c>
      <c r="J45" s="54" t="s">
        <v>266</v>
      </c>
      <c r="K45" s="64">
        <v>2</v>
      </c>
      <c r="L45" s="64" t="s">
        <v>127</v>
      </c>
      <c r="M45" s="64">
        <v>1</v>
      </c>
      <c r="N45" s="64">
        <v>689</v>
      </c>
      <c r="O45" s="64">
        <v>2632</v>
      </c>
      <c r="P45" s="51">
        <v>200</v>
      </c>
      <c r="Q45" s="64">
        <f t="shared" si="11"/>
        <v>40</v>
      </c>
      <c r="R45" s="64"/>
      <c r="S45" s="64"/>
      <c r="T45" s="64"/>
      <c r="U45" s="64"/>
      <c r="V45" s="64"/>
      <c r="W45" s="64"/>
      <c r="X45" s="64">
        <v>40</v>
      </c>
      <c r="Y45" s="64"/>
      <c r="Z45" s="64"/>
      <c r="AA45" s="64"/>
      <c r="AB45" s="64"/>
      <c r="AC45" s="64" t="s">
        <v>267</v>
      </c>
      <c r="AD45" s="64" t="s">
        <v>268</v>
      </c>
      <c r="AE45" s="64" t="s">
        <v>62</v>
      </c>
      <c r="AF45" s="52" t="s">
        <v>63</v>
      </c>
      <c r="AG45" s="52" t="s">
        <v>64</v>
      </c>
      <c r="AH45" s="67" t="s">
        <v>269</v>
      </c>
      <c r="AI45" s="65" t="s">
        <v>241</v>
      </c>
      <c r="AJ45" s="68" t="s">
        <v>212</v>
      </c>
      <c r="AK45" s="68" t="s">
        <v>213</v>
      </c>
      <c r="AL45" s="67" t="s">
        <v>69</v>
      </c>
      <c r="AM45" s="69"/>
    </row>
    <row r="46" s="28" customFormat="1" ht="129" customHeight="1" spans="1:39">
      <c r="A46" s="51">
        <f>SUBTOTAL(103,$D$11:D46)</f>
        <v>28</v>
      </c>
      <c r="B46" s="54" t="s">
        <v>270</v>
      </c>
      <c r="C46" s="54">
        <v>2026</v>
      </c>
      <c r="D46" s="54" t="s">
        <v>271</v>
      </c>
      <c r="E46" s="54" t="s">
        <v>107</v>
      </c>
      <c r="F46" s="54" t="s">
        <v>167</v>
      </c>
      <c r="G46" s="66" t="s">
        <v>55</v>
      </c>
      <c r="H46" s="54" t="s">
        <v>134</v>
      </c>
      <c r="I46" s="66" t="s">
        <v>119</v>
      </c>
      <c r="J46" s="54" t="s">
        <v>272</v>
      </c>
      <c r="K46" s="64">
        <v>10</v>
      </c>
      <c r="L46" s="64" t="s">
        <v>127</v>
      </c>
      <c r="M46" s="64">
        <v>1</v>
      </c>
      <c r="N46" s="64">
        <v>100</v>
      </c>
      <c r="O46" s="64">
        <v>784</v>
      </c>
      <c r="P46" s="51">
        <v>800</v>
      </c>
      <c r="Q46" s="64">
        <f t="shared" si="11"/>
        <v>800</v>
      </c>
      <c r="R46" s="64">
        <v>800</v>
      </c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 t="s">
        <v>136</v>
      </c>
      <c r="AD46" s="64" t="s">
        <v>273</v>
      </c>
      <c r="AE46" s="64" t="s">
        <v>62</v>
      </c>
      <c r="AF46" s="52" t="s">
        <v>63</v>
      </c>
      <c r="AG46" s="52" t="s">
        <v>64</v>
      </c>
      <c r="AH46" s="67" t="s">
        <v>274</v>
      </c>
      <c r="AI46" s="65" t="s">
        <v>275</v>
      </c>
      <c r="AJ46" s="68" t="s">
        <v>276</v>
      </c>
      <c r="AK46" s="68" t="s">
        <v>277</v>
      </c>
      <c r="AL46" s="67" t="s">
        <v>69</v>
      </c>
      <c r="AM46" s="69"/>
    </row>
    <row r="47" s="28" customFormat="1" ht="30" hidden="1" customHeight="1" spans="1:39">
      <c r="A47" s="60" t="s">
        <v>50</v>
      </c>
      <c r="B47" s="50" t="s">
        <v>278</v>
      </c>
      <c r="C47" s="50"/>
      <c r="D47" s="50"/>
      <c r="E47" s="50"/>
      <c r="F47" s="50"/>
      <c r="G47" s="50"/>
      <c r="H47" s="50"/>
      <c r="I47" s="50"/>
      <c r="J47" s="50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2"/>
      <c r="AD47" s="62"/>
      <c r="AE47" s="62"/>
      <c r="AF47" s="62"/>
      <c r="AG47" s="62"/>
      <c r="AH47" s="62"/>
      <c r="AI47" s="63"/>
      <c r="AJ47" s="62"/>
      <c r="AK47" s="62"/>
      <c r="AL47" s="62"/>
    </row>
    <row r="48" s="28" customFormat="1" ht="30" hidden="1" customHeight="1" spans="1:39">
      <c r="A48" s="60" t="s">
        <v>50</v>
      </c>
      <c r="B48" s="50" t="s">
        <v>279</v>
      </c>
      <c r="C48" s="50"/>
      <c r="D48" s="50"/>
      <c r="E48" s="50"/>
      <c r="F48" s="50"/>
      <c r="G48" s="50"/>
      <c r="H48" s="50"/>
      <c r="I48" s="50"/>
      <c r="J48" s="50"/>
      <c r="K48" s="61">
        <f>SUM(K49:K50)</f>
        <v>37000</v>
      </c>
      <c r="L48" s="61"/>
      <c r="M48" s="61">
        <f>SUM(M49:M50)</f>
        <v>2</v>
      </c>
      <c r="N48" s="61">
        <f>SUM(N49:N49)</f>
        <v>1996</v>
      </c>
      <c r="O48" s="61">
        <f>SUM(O49:O49)</f>
        <v>7584</v>
      </c>
      <c r="P48" s="61">
        <f>SUM(P49:P50)</f>
        <v>2227.232</v>
      </c>
      <c r="Q48" s="61">
        <f>SUM(Q49:Q50)</f>
        <v>1427.232</v>
      </c>
      <c r="R48" s="61">
        <f t="shared" ref="R48:AB48" si="12">SUM(R49:R49)</f>
        <v>1427.232</v>
      </c>
      <c r="S48" s="61">
        <f t="shared" si="12"/>
        <v>0</v>
      </c>
      <c r="T48" s="61">
        <f t="shared" si="12"/>
        <v>0</v>
      </c>
      <c r="U48" s="61">
        <f t="shared" si="12"/>
        <v>0</v>
      </c>
      <c r="V48" s="61">
        <f t="shared" si="12"/>
        <v>0</v>
      </c>
      <c r="W48" s="61">
        <f t="shared" si="12"/>
        <v>0</v>
      </c>
      <c r="X48" s="61">
        <f t="shared" si="12"/>
        <v>0</v>
      </c>
      <c r="Y48" s="61">
        <f t="shared" si="12"/>
        <v>0</v>
      </c>
      <c r="Z48" s="61">
        <f t="shared" si="12"/>
        <v>0</v>
      </c>
      <c r="AA48" s="61">
        <f t="shared" si="12"/>
        <v>0</v>
      </c>
      <c r="AB48" s="61">
        <f t="shared" si="12"/>
        <v>0</v>
      </c>
      <c r="AC48" s="62"/>
      <c r="AD48" s="62"/>
      <c r="AE48" s="62"/>
      <c r="AF48" s="62"/>
      <c r="AG48" s="62"/>
      <c r="AH48" s="62"/>
      <c r="AI48" s="63"/>
      <c r="AJ48" s="62"/>
      <c r="AK48" s="62"/>
      <c r="AL48" s="62"/>
    </row>
    <row r="49" s="29" customFormat="1" ht="161" customHeight="1" spans="1:39">
      <c r="A49" s="51">
        <f>SUBTOTAL(103,$D$11:D49)</f>
        <v>29</v>
      </c>
      <c r="B49" s="54" t="s">
        <v>280</v>
      </c>
      <c r="C49" s="54">
        <v>2026</v>
      </c>
      <c r="D49" s="54" t="s">
        <v>281</v>
      </c>
      <c r="E49" s="54" t="s">
        <v>107</v>
      </c>
      <c r="F49" s="54" t="s">
        <v>279</v>
      </c>
      <c r="G49" s="53" t="s">
        <v>55</v>
      </c>
      <c r="H49" s="52" t="s">
        <v>282</v>
      </c>
      <c r="I49" s="54" t="s">
        <v>119</v>
      </c>
      <c r="J49" s="54" t="s">
        <v>283</v>
      </c>
      <c r="K49" s="52">
        <v>36000</v>
      </c>
      <c r="L49" s="52" t="s">
        <v>85</v>
      </c>
      <c r="M49" s="52">
        <v>1</v>
      </c>
      <c r="N49" s="52">
        <v>1996</v>
      </c>
      <c r="O49" s="52">
        <v>7584</v>
      </c>
      <c r="P49" s="51">
        <v>1427.232</v>
      </c>
      <c r="Q49" s="52">
        <f>R49+S49+T49+U49+V49+W49+X49+Y49</f>
        <v>1427.232</v>
      </c>
      <c r="R49" s="52">
        <v>1427.232</v>
      </c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 t="s">
        <v>284</v>
      </c>
      <c r="AD49" s="52" t="s">
        <v>285</v>
      </c>
      <c r="AE49" s="52" t="s">
        <v>286</v>
      </c>
      <c r="AF49" s="52" t="s">
        <v>287</v>
      </c>
      <c r="AG49" s="52" t="s">
        <v>64</v>
      </c>
      <c r="AH49" s="71" t="s">
        <v>288</v>
      </c>
      <c r="AI49" s="57" t="s">
        <v>289</v>
      </c>
      <c r="AJ49" s="71" t="s">
        <v>67</v>
      </c>
      <c r="AK49" s="71" t="s">
        <v>68</v>
      </c>
      <c r="AL49" s="72" t="s">
        <v>69</v>
      </c>
      <c r="AM49" s="73"/>
    </row>
    <row r="50" s="29" customFormat="1" ht="161" customHeight="1" spans="1:39">
      <c r="A50" s="51">
        <f>SUBTOTAL(103,$D$11:D50)</f>
        <v>30</v>
      </c>
      <c r="B50" s="54" t="s">
        <v>290</v>
      </c>
      <c r="C50" s="54">
        <v>2026</v>
      </c>
      <c r="D50" s="54" t="s">
        <v>291</v>
      </c>
      <c r="E50" s="54" t="s">
        <v>107</v>
      </c>
      <c r="F50" s="54" t="s">
        <v>279</v>
      </c>
      <c r="G50" s="53" t="s">
        <v>55</v>
      </c>
      <c r="H50" s="54" t="s">
        <v>292</v>
      </c>
      <c r="I50" s="54" t="s">
        <v>119</v>
      </c>
      <c r="J50" s="54" t="s">
        <v>293</v>
      </c>
      <c r="K50" s="52">
        <v>1000</v>
      </c>
      <c r="L50" s="52" t="s">
        <v>85</v>
      </c>
      <c r="M50" s="52">
        <v>1</v>
      </c>
      <c r="N50" s="52">
        <v>341</v>
      </c>
      <c r="O50" s="52">
        <v>1180</v>
      </c>
      <c r="P50" s="51">
        <v>800</v>
      </c>
      <c r="Q50" s="52">
        <f>R50+S50+T50+U50+V50+W50+X50+Y50</f>
        <v>0</v>
      </c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 t="s">
        <v>128</v>
      </c>
      <c r="AD50" s="52" t="s">
        <v>129</v>
      </c>
      <c r="AE50" s="52" t="s">
        <v>286</v>
      </c>
      <c r="AF50" s="52" t="s">
        <v>287</v>
      </c>
      <c r="AG50" s="52" t="s">
        <v>64</v>
      </c>
      <c r="AH50" s="71" t="s">
        <v>294</v>
      </c>
      <c r="AI50" s="57" t="s">
        <v>295</v>
      </c>
      <c r="AJ50" s="71"/>
      <c r="AK50" s="71"/>
      <c r="AL50" s="72"/>
      <c r="AM50" s="73"/>
    </row>
    <row r="51" s="29" customFormat="1" ht="30" hidden="1" customHeight="1" spans="1:39">
      <c r="A51" s="60" t="s">
        <v>50</v>
      </c>
      <c r="B51" s="50" t="s">
        <v>296</v>
      </c>
      <c r="C51" s="50"/>
      <c r="D51" s="50"/>
      <c r="E51" s="50"/>
      <c r="F51" s="50"/>
      <c r="G51" s="50"/>
      <c r="H51" s="50"/>
      <c r="I51" s="50"/>
      <c r="J51" s="50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5"/>
      <c r="AD51" s="75"/>
      <c r="AE51" s="75"/>
      <c r="AF51" s="75"/>
      <c r="AG51" s="75"/>
      <c r="AH51" s="75"/>
      <c r="AI51" s="76"/>
      <c r="AJ51" s="75"/>
      <c r="AK51" s="75"/>
      <c r="AL51" s="75"/>
    </row>
    <row r="52" s="29" customFormat="1" ht="30" hidden="1" customHeight="1" spans="1:39">
      <c r="A52" s="60" t="s">
        <v>50</v>
      </c>
      <c r="B52" s="50" t="s">
        <v>297</v>
      </c>
      <c r="C52" s="50"/>
      <c r="D52" s="50"/>
      <c r="E52" s="50"/>
      <c r="F52" s="50"/>
      <c r="G52" s="50"/>
      <c r="H52" s="50"/>
      <c r="I52" s="50"/>
      <c r="J52" s="50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5"/>
      <c r="AD52" s="75"/>
      <c r="AE52" s="75"/>
      <c r="AF52" s="75"/>
      <c r="AG52" s="75"/>
      <c r="AH52" s="75"/>
      <c r="AI52" s="76"/>
      <c r="AJ52" s="75"/>
      <c r="AK52" s="75"/>
      <c r="AL52" s="75"/>
    </row>
    <row r="53" s="29" customFormat="1" ht="30" hidden="1" customHeight="1" spans="1:39">
      <c r="A53" s="60" t="s">
        <v>48</v>
      </c>
      <c r="B53" s="50" t="s">
        <v>298</v>
      </c>
      <c r="C53" s="50"/>
      <c r="D53" s="50"/>
      <c r="E53" s="50"/>
      <c r="F53" s="50"/>
      <c r="G53" s="50"/>
      <c r="H53" s="50"/>
      <c r="I53" s="50"/>
      <c r="J53" s="50"/>
      <c r="K53" s="74">
        <f>K54+K55+K60+K61</f>
        <v>5</v>
      </c>
      <c r="L53" s="74"/>
      <c r="M53" s="74">
        <f>M54+M55+M60+M61</f>
        <v>4</v>
      </c>
      <c r="N53" s="74">
        <f>N54+N55+N60+N61</f>
        <v>1028</v>
      </c>
      <c r="O53" s="74">
        <f>O54+O55+O60+O61</f>
        <v>1704</v>
      </c>
      <c r="P53" s="74">
        <f>P54+P55+P60+P61</f>
        <v>1575</v>
      </c>
      <c r="Q53" s="74">
        <f>Q54+Q55+Q60+Q61</f>
        <v>595</v>
      </c>
      <c r="R53" s="74">
        <f t="shared" ref="R53:AB53" si="13">R54+R55+R60+R61</f>
        <v>595</v>
      </c>
      <c r="S53" s="74">
        <f t="shared" si="13"/>
        <v>0</v>
      </c>
      <c r="T53" s="74">
        <f t="shared" si="13"/>
        <v>0</v>
      </c>
      <c r="U53" s="74">
        <f t="shared" si="13"/>
        <v>0</v>
      </c>
      <c r="V53" s="74">
        <f t="shared" si="13"/>
        <v>0</v>
      </c>
      <c r="W53" s="74">
        <f t="shared" si="13"/>
        <v>0</v>
      </c>
      <c r="X53" s="74">
        <f t="shared" si="13"/>
        <v>0</v>
      </c>
      <c r="Y53" s="74">
        <f t="shared" si="13"/>
        <v>0</v>
      </c>
      <c r="Z53" s="74">
        <f t="shared" si="13"/>
        <v>0</v>
      </c>
      <c r="AA53" s="74">
        <f t="shared" si="13"/>
        <v>0</v>
      </c>
      <c r="AB53" s="74">
        <f t="shared" si="13"/>
        <v>0</v>
      </c>
      <c r="AC53" s="75"/>
      <c r="AD53" s="75"/>
      <c r="AE53" s="75"/>
      <c r="AF53" s="75"/>
      <c r="AG53" s="75"/>
      <c r="AH53" s="75"/>
      <c r="AI53" s="76"/>
      <c r="AJ53" s="75"/>
      <c r="AK53" s="75"/>
      <c r="AL53" s="75"/>
    </row>
    <row r="54" s="29" customFormat="1" ht="30" hidden="1" customHeight="1" spans="1:39">
      <c r="A54" s="60" t="s">
        <v>50</v>
      </c>
      <c r="B54" s="47" t="s">
        <v>299</v>
      </c>
      <c r="C54" s="47"/>
      <c r="D54" s="47"/>
      <c r="E54" s="47"/>
      <c r="F54" s="47"/>
      <c r="G54" s="47"/>
      <c r="H54" s="47"/>
      <c r="I54" s="47"/>
      <c r="J54" s="47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5"/>
      <c r="AD54" s="75"/>
      <c r="AE54" s="75"/>
      <c r="AF54" s="75"/>
      <c r="AG54" s="75"/>
      <c r="AH54" s="75"/>
      <c r="AI54" s="76"/>
      <c r="AJ54" s="75"/>
      <c r="AK54" s="75"/>
      <c r="AL54" s="75"/>
    </row>
    <row r="55" s="29" customFormat="1" ht="30" hidden="1" customHeight="1" spans="1:39">
      <c r="A55" s="60" t="s">
        <v>50</v>
      </c>
      <c r="B55" s="47" t="s">
        <v>300</v>
      </c>
      <c r="C55" s="47"/>
      <c r="D55" s="47"/>
      <c r="E55" s="47"/>
      <c r="F55" s="47"/>
      <c r="G55" s="47"/>
      <c r="H55" s="47"/>
      <c r="I55" s="47"/>
      <c r="J55" s="47"/>
      <c r="K55" s="74">
        <f>SUM(K56:K59)</f>
        <v>5</v>
      </c>
      <c r="L55" s="74"/>
      <c r="M55" s="74">
        <f>SUM(M56:M59)</f>
        <v>4</v>
      </c>
      <c r="N55" s="74">
        <f>SUM(N56:N59)</f>
        <v>1028</v>
      </c>
      <c r="O55" s="74">
        <f>SUM(O56:O59)</f>
        <v>1704</v>
      </c>
      <c r="P55" s="74">
        <f>SUM(P56:P59)</f>
        <v>1575</v>
      </c>
      <c r="Q55" s="74">
        <f>SUM(Q56:Q59)</f>
        <v>595</v>
      </c>
      <c r="R55" s="74">
        <f t="shared" ref="R55:AB55" si="14">SUM(R56:R59)</f>
        <v>595</v>
      </c>
      <c r="S55" s="74">
        <f t="shared" si="14"/>
        <v>0</v>
      </c>
      <c r="T55" s="74">
        <f t="shared" si="14"/>
        <v>0</v>
      </c>
      <c r="U55" s="74">
        <f t="shared" si="14"/>
        <v>0</v>
      </c>
      <c r="V55" s="74">
        <f t="shared" si="14"/>
        <v>0</v>
      </c>
      <c r="W55" s="74">
        <f t="shared" si="14"/>
        <v>0</v>
      </c>
      <c r="X55" s="74">
        <f t="shared" si="14"/>
        <v>0</v>
      </c>
      <c r="Y55" s="74">
        <f t="shared" si="14"/>
        <v>0</v>
      </c>
      <c r="Z55" s="74">
        <f t="shared" si="14"/>
        <v>0</v>
      </c>
      <c r="AA55" s="74">
        <f t="shared" si="14"/>
        <v>0</v>
      </c>
      <c r="AB55" s="74">
        <f t="shared" si="14"/>
        <v>0</v>
      </c>
      <c r="AC55" s="75"/>
      <c r="AD55" s="75"/>
      <c r="AE55" s="75"/>
      <c r="AF55" s="75"/>
      <c r="AG55" s="75"/>
      <c r="AH55" s="75"/>
      <c r="AI55" s="76"/>
      <c r="AJ55" s="75"/>
      <c r="AK55" s="75"/>
      <c r="AL55" s="75"/>
    </row>
    <row r="56" s="27" customFormat="1" ht="221" customHeight="1" spans="1:39">
      <c r="A56" s="51">
        <f>SUBTOTAL(103,$D$11:D56)</f>
        <v>31</v>
      </c>
      <c r="B56" s="52" t="s">
        <v>301</v>
      </c>
      <c r="C56" s="52">
        <v>2026</v>
      </c>
      <c r="D56" s="57" t="s">
        <v>302</v>
      </c>
      <c r="E56" s="53" t="s">
        <v>107</v>
      </c>
      <c r="F56" s="53" t="s">
        <v>299</v>
      </c>
      <c r="G56" s="54" t="s">
        <v>55</v>
      </c>
      <c r="H56" s="53" t="s">
        <v>303</v>
      </c>
      <c r="I56" s="54" t="s">
        <v>119</v>
      </c>
      <c r="J56" s="57" t="s">
        <v>304</v>
      </c>
      <c r="K56" s="52">
        <v>1</v>
      </c>
      <c r="L56" s="52" t="s">
        <v>305</v>
      </c>
      <c r="M56" s="52">
        <v>1</v>
      </c>
      <c r="N56" s="52">
        <v>270</v>
      </c>
      <c r="O56" s="55">
        <v>1020</v>
      </c>
      <c r="P56" s="52">
        <v>600</v>
      </c>
      <c r="Q56" s="52">
        <f>R56+S56+T56+U56+V56+W56+X56+Y56</f>
        <v>0</v>
      </c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5" t="s">
        <v>238</v>
      </c>
      <c r="AD56" s="55" t="s">
        <v>306</v>
      </c>
      <c r="AE56" s="55" t="s">
        <v>62</v>
      </c>
      <c r="AF56" s="55" t="s">
        <v>63</v>
      </c>
      <c r="AG56" s="55" t="s">
        <v>64</v>
      </c>
      <c r="AH56" s="56" t="s">
        <v>307</v>
      </c>
      <c r="AI56" s="57" t="s">
        <v>308</v>
      </c>
      <c r="AJ56" s="52" t="s">
        <v>67</v>
      </c>
      <c r="AK56" s="52" t="s">
        <v>68</v>
      </c>
      <c r="AL56" s="52" t="s">
        <v>69</v>
      </c>
      <c r="AM56" s="58"/>
    </row>
    <row r="57" s="27" customFormat="1" ht="145" customHeight="1" spans="1:39">
      <c r="A57" s="51">
        <f>SUBTOTAL(103,$D$11:D57)</f>
        <v>32</v>
      </c>
      <c r="B57" s="52" t="s">
        <v>309</v>
      </c>
      <c r="C57" s="52">
        <v>2026</v>
      </c>
      <c r="D57" s="53" t="s">
        <v>310</v>
      </c>
      <c r="E57" s="53" t="s">
        <v>107</v>
      </c>
      <c r="F57" s="53" t="s">
        <v>300</v>
      </c>
      <c r="G57" s="54" t="s">
        <v>55</v>
      </c>
      <c r="H57" s="53" t="s">
        <v>148</v>
      </c>
      <c r="I57" s="54" t="s">
        <v>119</v>
      </c>
      <c r="J57" s="53" t="s">
        <v>311</v>
      </c>
      <c r="K57" s="52">
        <v>1</v>
      </c>
      <c r="L57" s="52" t="s">
        <v>127</v>
      </c>
      <c r="M57" s="52">
        <v>1</v>
      </c>
      <c r="N57" s="52">
        <v>38</v>
      </c>
      <c r="O57" s="55">
        <v>145</v>
      </c>
      <c r="P57" s="52">
        <v>395</v>
      </c>
      <c r="Q57" s="52">
        <f>R57+S57+T57+U57+V57+W57+X57+Y57</f>
        <v>395</v>
      </c>
      <c r="R57" s="52">
        <v>395</v>
      </c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 t="s">
        <v>150</v>
      </c>
      <c r="AD57" s="64" t="s">
        <v>151</v>
      </c>
      <c r="AE57" s="52" t="s">
        <v>312</v>
      </c>
      <c r="AF57" s="52" t="s">
        <v>313</v>
      </c>
      <c r="AG57" s="52" t="s">
        <v>93</v>
      </c>
      <c r="AH57" s="56" t="s">
        <v>152</v>
      </c>
      <c r="AI57" s="53" t="s">
        <v>314</v>
      </c>
      <c r="AJ57" s="52" t="s">
        <v>276</v>
      </c>
      <c r="AK57" s="52" t="s">
        <v>68</v>
      </c>
      <c r="AL57" s="52" t="s">
        <v>69</v>
      </c>
      <c r="AM57" s="58"/>
    </row>
    <row r="58" s="27" customFormat="1" ht="140" customHeight="1" spans="1:39">
      <c r="A58" s="51">
        <f>SUBTOTAL(103,$D$11:D58)</f>
        <v>33</v>
      </c>
      <c r="B58" s="52" t="s">
        <v>315</v>
      </c>
      <c r="C58" s="52">
        <v>2026</v>
      </c>
      <c r="D58" s="53" t="s">
        <v>316</v>
      </c>
      <c r="E58" s="53" t="s">
        <v>107</v>
      </c>
      <c r="F58" s="53" t="s">
        <v>300</v>
      </c>
      <c r="G58" s="54" t="s">
        <v>55</v>
      </c>
      <c r="H58" s="53" t="s">
        <v>317</v>
      </c>
      <c r="I58" s="54" t="s">
        <v>119</v>
      </c>
      <c r="J58" s="53" t="s">
        <v>318</v>
      </c>
      <c r="K58" s="52">
        <v>2</v>
      </c>
      <c r="L58" s="52" t="s">
        <v>127</v>
      </c>
      <c r="M58" s="52">
        <v>1</v>
      </c>
      <c r="N58" s="52">
        <v>600</v>
      </c>
      <c r="O58" s="55">
        <v>4</v>
      </c>
      <c r="P58" s="52">
        <v>380</v>
      </c>
      <c r="Q58" s="52">
        <f>R58+S58+T58+U58+V58+W58+X58+Y58</f>
        <v>0</v>
      </c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5" t="s">
        <v>319</v>
      </c>
      <c r="AD58" s="55" t="s">
        <v>320</v>
      </c>
      <c r="AE58" s="52" t="s">
        <v>312</v>
      </c>
      <c r="AF58" s="52" t="s">
        <v>313</v>
      </c>
      <c r="AG58" s="52" t="s">
        <v>93</v>
      </c>
      <c r="AH58" s="56" t="s">
        <v>321</v>
      </c>
      <c r="AI58" s="57" t="s">
        <v>322</v>
      </c>
      <c r="AJ58" s="52" t="s">
        <v>67</v>
      </c>
      <c r="AK58" s="52" t="s">
        <v>68</v>
      </c>
      <c r="AL58" s="52"/>
      <c r="AM58" s="58"/>
    </row>
    <row r="59" s="27" customFormat="1" ht="140" customHeight="1" spans="1:39">
      <c r="A59" s="51">
        <f>SUBTOTAL(103,$D$11:D59)</f>
        <v>34</v>
      </c>
      <c r="B59" s="52" t="s">
        <v>323</v>
      </c>
      <c r="C59" s="52">
        <v>2026</v>
      </c>
      <c r="D59" s="53" t="s">
        <v>324</v>
      </c>
      <c r="E59" s="53" t="s">
        <v>107</v>
      </c>
      <c r="F59" s="53" t="s">
        <v>300</v>
      </c>
      <c r="G59" s="54" t="s">
        <v>55</v>
      </c>
      <c r="H59" s="53" t="s">
        <v>325</v>
      </c>
      <c r="I59" s="54" t="s">
        <v>119</v>
      </c>
      <c r="J59" s="57" t="s">
        <v>326</v>
      </c>
      <c r="K59" s="52">
        <v>1</v>
      </c>
      <c r="L59" s="52" t="s">
        <v>127</v>
      </c>
      <c r="M59" s="52">
        <v>1</v>
      </c>
      <c r="N59" s="52">
        <v>120</v>
      </c>
      <c r="O59" s="55">
        <v>535</v>
      </c>
      <c r="P59" s="52">
        <v>200</v>
      </c>
      <c r="Q59" s="52">
        <f>R59+S59+T59+U59+V59+W59+X59+Y59</f>
        <v>200</v>
      </c>
      <c r="R59" s="52">
        <v>200</v>
      </c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 t="s">
        <v>248</v>
      </c>
      <c r="AD59" s="55" t="s">
        <v>249</v>
      </c>
      <c r="AE59" s="52" t="s">
        <v>312</v>
      </c>
      <c r="AF59" s="52" t="s">
        <v>313</v>
      </c>
      <c r="AG59" s="52" t="s">
        <v>93</v>
      </c>
      <c r="AH59" s="77" t="s">
        <v>327</v>
      </c>
      <c r="AI59" s="57" t="s">
        <v>328</v>
      </c>
      <c r="AJ59" s="52" t="s">
        <v>67</v>
      </c>
      <c r="AK59" s="52" t="s">
        <v>68</v>
      </c>
      <c r="AL59" s="52" t="s">
        <v>69</v>
      </c>
      <c r="AM59" s="58"/>
    </row>
    <row r="60" s="29" customFormat="1" ht="30" hidden="1" customHeight="1" spans="1:39">
      <c r="A60" s="60" t="s">
        <v>50</v>
      </c>
      <c r="B60" s="47" t="s">
        <v>329</v>
      </c>
      <c r="C60" s="47"/>
      <c r="D60" s="47"/>
      <c r="E60" s="47"/>
      <c r="F60" s="47"/>
      <c r="G60" s="47"/>
      <c r="H60" s="47"/>
      <c r="I60" s="47"/>
      <c r="J60" s="47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5"/>
      <c r="AE60" s="74"/>
      <c r="AF60" s="75"/>
      <c r="AG60" s="75"/>
      <c r="AH60" s="74"/>
      <c r="AI60" s="76"/>
      <c r="AJ60" s="74"/>
      <c r="AK60" s="74"/>
      <c r="AL60" s="74"/>
    </row>
    <row r="61" s="28" customFormat="1" ht="30" hidden="1" customHeight="1" spans="1:39">
      <c r="A61" s="60" t="s">
        <v>50</v>
      </c>
      <c r="B61" s="47" t="s">
        <v>330</v>
      </c>
      <c r="C61" s="47"/>
      <c r="D61" s="47"/>
      <c r="E61" s="47"/>
      <c r="F61" s="47"/>
      <c r="G61" s="47"/>
      <c r="H61" s="47"/>
      <c r="I61" s="47"/>
      <c r="J61" s="47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2"/>
      <c r="AD61" s="62"/>
      <c r="AE61" s="62"/>
      <c r="AF61" s="62"/>
      <c r="AG61" s="62"/>
      <c r="AH61" s="62"/>
      <c r="AI61" s="63"/>
      <c r="AJ61" s="62"/>
      <c r="AK61" s="62"/>
      <c r="AL61" s="62"/>
    </row>
    <row r="62" s="28" customFormat="1" ht="30" hidden="1" customHeight="1" spans="1:39">
      <c r="A62" s="60" t="s">
        <v>48</v>
      </c>
      <c r="B62" s="47" t="s">
        <v>331</v>
      </c>
      <c r="C62" s="47"/>
      <c r="D62" s="47"/>
      <c r="E62" s="47"/>
      <c r="F62" s="47"/>
      <c r="G62" s="47"/>
      <c r="H62" s="47"/>
      <c r="I62" s="47"/>
      <c r="J62" s="47"/>
      <c r="K62" s="61">
        <f>K63+K83+K84</f>
        <v>79.972</v>
      </c>
      <c r="L62" s="61"/>
      <c r="M62" s="61">
        <f>M63+M83+M84</f>
        <v>19</v>
      </c>
      <c r="N62" s="61">
        <f>N63+N83+N84</f>
        <v>6746</v>
      </c>
      <c r="O62" s="61">
        <f>O63+O83+O84</f>
        <v>24405</v>
      </c>
      <c r="P62" s="61">
        <f>P63+P83+P84</f>
        <v>8610.51</v>
      </c>
      <c r="Q62" s="61">
        <f>Q63+Q83+Q84</f>
        <v>1815</v>
      </c>
      <c r="R62" s="61">
        <f t="shared" ref="R62:AB62" si="15">R63+R83+R84</f>
        <v>370</v>
      </c>
      <c r="S62" s="61">
        <f t="shared" si="15"/>
        <v>775</v>
      </c>
      <c r="T62" s="61">
        <f t="shared" si="15"/>
        <v>609</v>
      </c>
      <c r="U62" s="61">
        <f t="shared" si="15"/>
        <v>0</v>
      </c>
      <c r="V62" s="61">
        <f t="shared" si="15"/>
        <v>0</v>
      </c>
      <c r="W62" s="61">
        <f t="shared" si="15"/>
        <v>0</v>
      </c>
      <c r="X62" s="61">
        <f t="shared" si="15"/>
        <v>0</v>
      </c>
      <c r="Y62" s="61">
        <f t="shared" si="15"/>
        <v>61</v>
      </c>
      <c r="Z62" s="61">
        <f t="shared" si="15"/>
        <v>0</v>
      </c>
      <c r="AA62" s="61">
        <f t="shared" si="15"/>
        <v>0</v>
      </c>
      <c r="AB62" s="61">
        <f t="shared" si="15"/>
        <v>0</v>
      </c>
      <c r="AC62" s="62"/>
      <c r="AD62" s="62"/>
      <c r="AE62" s="62"/>
      <c r="AF62" s="62"/>
      <c r="AG62" s="62"/>
      <c r="AH62" s="62"/>
      <c r="AI62" s="63"/>
      <c r="AJ62" s="62"/>
      <c r="AK62" s="62"/>
      <c r="AL62" s="62"/>
    </row>
    <row r="63" s="28" customFormat="1" ht="30" hidden="1" customHeight="1" spans="1:39">
      <c r="A63" s="60" t="s">
        <v>50</v>
      </c>
      <c r="B63" s="47" t="s">
        <v>332</v>
      </c>
      <c r="C63" s="47"/>
      <c r="D63" s="47"/>
      <c r="E63" s="47"/>
      <c r="F63" s="47"/>
      <c r="G63" s="47"/>
      <c r="H63" s="47"/>
      <c r="I63" s="47"/>
      <c r="J63" s="47"/>
      <c r="K63" s="61">
        <f>SUM(K64:K81)</f>
        <v>79.972</v>
      </c>
      <c r="L63" s="61"/>
      <c r="M63" s="61">
        <f>SUM(M64:M82)</f>
        <v>19</v>
      </c>
      <c r="N63" s="61">
        <f>SUM(N64:N81)</f>
        <v>6746</v>
      </c>
      <c r="O63" s="61">
        <f>SUM(O64:O81)</f>
        <v>24405</v>
      </c>
      <c r="P63" s="61">
        <f>SUM(P64:P82)</f>
        <v>8610.51</v>
      </c>
      <c r="Q63" s="61">
        <f>SUM(Q64:Q82)</f>
        <v>1815</v>
      </c>
      <c r="R63" s="61">
        <f>SUM(R64:R82)</f>
        <v>370</v>
      </c>
      <c r="S63" s="61">
        <f t="shared" ref="S63:AB63" si="16">SUM(S64:S81)</f>
        <v>775</v>
      </c>
      <c r="T63" s="61">
        <f t="shared" si="16"/>
        <v>609</v>
      </c>
      <c r="U63" s="61">
        <f t="shared" si="16"/>
        <v>0</v>
      </c>
      <c r="V63" s="61">
        <f t="shared" si="16"/>
        <v>0</v>
      </c>
      <c r="W63" s="61">
        <f t="shared" si="16"/>
        <v>0</v>
      </c>
      <c r="X63" s="61">
        <f t="shared" si="16"/>
        <v>0</v>
      </c>
      <c r="Y63" s="61">
        <f t="shared" si="16"/>
        <v>61</v>
      </c>
      <c r="Z63" s="61">
        <f t="shared" si="16"/>
        <v>0</v>
      </c>
      <c r="AA63" s="61">
        <f t="shared" si="16"/>
        <v>0</v>
      </c>
      <c r="AB63" s="61">
        <f t="shared" si="16"/>
        <v>0</v>
      </c>
      <c r="AC63" s="62"/>
      <c r="AD63" s="62"/>
      <c r="AE63" s="62"/>
      <c r="AF63" s="62"/>
      <c r="AG63" s="62"/>
      <c r="AH63" s="62"/>
      <c r="AI63" s="63"/>
      <c r="AJ63" s="62"/>
      <c r="AK63" s="62"/>
      <c r="AL63" s="62"/>
    </row>
    <row r="64" s="28" customFormat="1" ht="152" customHeight="1" spans="1:39">
      <c r="A64" s="51">
        <f>SUBTOTAL(103,$D$11:D64)</f>
        <v>35</v>
      </c>
      <c r="B64" s="78" t="s">
        <v>333</v>
      </c>
      <c r="C64" s="78">
        <v>2026</v>
      </c>
      <c r="D64" s="54" t="s">
        <v>334</v>
      </c>
      <c r="E64" s="54" t="s">
        <v>331</v>
      </c>
      <c r="F64" s="54" t="s">
        <v>332</v>
      </c>
      <c r="G64" s="66" t="s">
        <v>55</v>
      </c>
      <c r="H64" s="54" t="s">
        <v>118</v>
      </c>
      <c r="I64" s="66" t="s">
        <v>119</v>
      </c>
      <c r="J64" s="54" t="s">
        <v>335</v>
      </c>
      <c r="K64" s="51">
        <v>4.7</v>
      </c>
      <c r="L64" s="51" t="s">
        <v>336</v>
      </c>
      <c r="M64" s="51">
        <v>1</v>
      </c>
      <c r="N64" s="64">
        <v>325</v>
      </c>
      <c r="O64" s="64">
        <v>864</v>
      </c>
      <c r="P64" s="64">
        <v>230</v>
      </c>
      <c r="Q64" s="64">
        <f t="shared" ref="Q64:Q81" si="17">R64+S64+T64+U64+V64+W64+X64+Y64</f>
        <v>0</v>
      </c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 t="s">
        <v>337</v>
      </c>
      <c r="AD64" s="64" t="s">
        <v>338</v>
      </c>
      <c r="AE64" s="64" t="s">
        <v>339</v>
      </c>
      <c r="AF64" s="64" t="s">
        <v>340</v>
      </c>
      <c r="AG64" s="64" t="s">
        <v>340</v>
      </c>
      <c r="AH64" s="79" t="s">
        <v>341</v>
      </c>
      <c r="AI64" s="65" t="s">
        <v>342</v>
      </c>
      <c r="AJ64" s="68" t="s">
        <v>67</v>
      </c>
      <c r="AK64" s="68" t="s">
        <v>68</v>
      </c>
      <c r="AL64" s="67"/>
      <c r="AM64" s="69"/>
    </row>
    <row r="65" s="28" customFormat="1" ht="152" customHeight="1" spans="1:39">
      <c r="A65" s="51">
        <f>SUBTOTAL(103,$D$11:D65)</f>
        <v>36</v>
      </c>
      <c r="B65" s="78" t="s">
        <v>343</v>
      </c>
      <c r="C65" s="78">
        <v>2026</v>
      </c>
      <c r="D65" s="54" t="s">
        <v>344</v>
      </c>
      <c r="E65" s="54" t="s">
        <v>331</v>
      </c>
      <c r="F65" s="54" t="s">
        <v>332</v>
      </c>
      <c r="G65" s="66" t="s">
        <v>345</v>
      </c>
      <c r="H65" s="54" t="s">
        <v>346</v>
      </c>
      <c r="I65" s="66" t="s">
        <v>119</v>
      </c>
      <c r="J65" s="54" t="s">
        <v>347</v>
      </c>
      <c r="K65" s="51">
        <v>4.24</v>
      </c>
      <c r="L65" s="51" t="s">
        <v>336</v>
      </c>
      <c r="M65" s="51">
        <v>1</v>
      </c>
      <c r="N65" s="64">
        <v>754</v>
      </c>
      <c r="O65" s="64">
        <v>3502</v>
      </c>
      <c r="P65" s="64">
        <v>505</v>
      </c>
      <c r="Q65" s="64">
        <f t="shared" si="17"/>
        <v>0</v>
      </c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 t="s">
        <v>337</v>
      </c>
      <c r="AD65" s="64" t="s">
        <v>338</v>
      </c>
      <c r="AE65" s="64" t="s">
        <v>339</v>
      </c>
      <c r="AF65" s="64" t="s">
        <v>340</v>
      </c>
      <c r="AG65" s="64" t="s">
        <v>340</v>
      </c>
      <c r="AH65" s="79" t="s">
        <v>348</v>
      </c>
      <c r="AI65" s="65" t="s">
        <v>349</v>
      </c>
      <c r="AJ65" s="68" t="s">
        <v>67</v>
      </c>
      <c r="AK65" s="68" t="s">
        <v>68</v>
      </c>
      <c r="AL65" s="67"/>
      <c r="AM65" s="69"/>
    </row>
    <row r="66" s="28" customFormat="1" ht="240" customHeight="1" spans="1:39">
      <c r="A66" s="51">
        <f>SUBTOTAL(103,$D$11:D66)</f>
        <v>37</v>
      </c>
      <c r="B66" s="78" t="s">
        <v>350</v>
      </c>
      <c r="C66" s="78">
        <v>2026</v>
      </c>
      <c r="D66" s="54" t="s">
        <v>351</v>
      </c>
      <c r="E66" s="54" t="s">
        <v>331</v>
      </c>
      <c r="F66" s="54" t="s">
        <v>332</v>
      </c>
      <c r="G66" s="66" t="s">
        <v>345</v>
      </c>
      <c r="H66" s="54" t="s">
        <v>352</v>
      </c>
      <c r="I66" s="66" t="s">
        <v>119</v>
      </c>
      <c r="J66" s="80" t="s">
        <v>353</v>
      </c>
      <c r="K66" s="51">
        <v>2.87</v>
      </c>
      <c r="L66" s="51" t="s">
        <v>336</v>
      </c>
      <c r="M66" s="51">
        <v>1</v>
      </c>
      <c r="N66" s="64">
        <v>471</v>
      </c>
      <c r="O66" s="64">
        <v>1818</v>
      </c>
      <c r="P66" s="64">
        <v>795</v>
      </c>
      <c r="Q66" s="64">
        <f t="shared" si="17"/>
        <v>0</v>
      </c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 t="s">
        <v>337</v>
      </c>
      <c r="AD66" s="64" t="s">
        <v>338</v>
      </c>
      <c r="AE66" s="64" t="s">
        <v>339</v>
      </c>
      <c r="AF66" s="64" t="s">
        <v>340</v>
      </c>
      <c r="AG66" s="64" t="s">
        <v>340</v>
      </c>
      <c r="AH66" s="67" t="s">
        <v>354</v>
      </c>
      <c r="AI66" s="65" t="s">
        <v>349</v>
      </c>
      <c r="AJ66" s="68" t="s">
        <v>67</v>
      </c>
      <c r="AK66" s="68" t="s">
        <v>68</v>
      </c>
      <c r="AL66" s="67"/>
      <c r="AM66" s="69"/>
    </row>
    <row r="67" s="28" customFormat="1" ht="183" customHeight="1" spans="1:39">
      <c r="A67" s="51">
        <f>SUBTOTAL(103,$D$11:D67)</f>
        <v>38</v>
      </c>
      <c r="B67" s="78" t="s">
        <v>355</v>
      </c>
      <c r="C67" s="78">
        <v>2026</v>
      </c>
      <c r="D67" s="54" t="s">
        <v>356</v>
      </c>
      <c r="E67" s="54" t="s">
        <v>331</v>
      </c>
      <c r="F67" s="54" t="s">
        <v>332</v>
      </c>
      <c r="G67" s="66" t="s">
        <v>55</v>
      </c>
      <c r="H67" s="54" t="s">
        <v>357</v>
      </c>
      <c r="I67" s="66" t="s">
        <v>119</v>
      </c>
      <c r="J67" s="54" t="s">
        <v>358</v>
      </c>
      <c r="K67" s="51">
        <v>4.2</v>
      </c>
      <c r="L67" s="51" t="s">
        <v>336</v>
      </c>
      <c r="M67" s="51">
        <v>1</v>
      </c>
      <c r="N67" s="64">
        <v>545</v>
      </c>
      <c r="O67" s="64">
        <v>2246</v>
      </c>
      <c r="P67" s="64">
        <v>320</v>
      </c>
      <c r="Q67" s="64">
        <f t="shared" si="17"/>
        <v>0</v>
      </c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 t="s">
        <v>319</v>
      </c>
      <c r="AD67" s="64" t="s">
        <v>320</v>
      </c>
      <c r="AE67" s="64" t="s">
        <v>339</v>
      </c>
      <c r="AF67" s="64" t="s">
        <v>340</v>
      </c>
      <c r="AG67" s="64" t="s">
        <v>340</v>
      </c>
      <c r="AH67" s="67" t="s">
        <v>359</v>
      </c>
      <c r="AI67" s="65" t="s">
        <v>360</v>
      </c>
      <c r="AJ67" s="68" t="s">
        <v>67</v>
      </c>
      <c r="AK67" s="68" t="s">
        <v>68</v>
      </c>
      <c r="AL67" s="67"/>
      <c r="AM67" s="69"/>
    </row>
    <row r="68" s="28" customFormat="1" ht="100" customHeight="1" spans="1:39">
      <c r="A68" s="51">
        <f>SUBTOTAL(103,$D$11:D68)</f>
        <v>39</v>
      </c>
      <c r="B68" s="78" t="s">
        <v>361</v>
      </c>
      <c r="C68" s="78">
        <v>2026</v>
      </c>
      <c r="D68" s="54" t="s">
        <v>362</v>
      </c>
      <c r="E68" s="54" t="s">
        <v>331</v>
      </c>
      <c r="F68" s="54" t="s">
        <v>332</v>
      </c>
      <c r="G68" s="66" t="s">
        <v>345</v>
      </c>
      <c r="H68" s="54" t="s">
        <v>363</v>
      </c>
      <c r="I68" s="66" t="s">
        <v>119</v>
      </c>
      <c r="J68" s="54" t="s">
        <v>364</v>
      </c>
      <c r="K68" s="51">
        <v>6</v>
      </c>
      <c r="L68" s="51" t="s">
        <v>336</v>
      </c>
      <c r="M68" s="51">
        <v>1</v>
      </c>
      <c r="N68" s="64">
        <v>279</v>
      </c>
      <c r="O68" s="64">
        <v>1106</v>
      </c>
      <c r="P68" s="64">
        <v>450</v>
      </c>
      <c r="Q68" s="64">
        <f t="shared" si="17"/>
        <v>0</v>
      </c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 t="s">
        <v>319</v>
      </c>
      <c r="AD68" s="64" t="s">
        <v>320</v>
      </c>
      <c r="AE68" s="64" t="s">
        <v>339</v>
      </c>
      <c r="AF68" s="64" t="s">
        <v>340</v>
      </c>
      <c r="AG68" s="64" t="s">
        <v>340</v>
      </c>
      <c r="AH68" s="67" t="s">
        <v>365</v>
      </c>
      <c r="AI68" s="65" t="s">
        <v>366</v>
      </c>
      <c r="AJ68" s="68" t="s">
        <v>67</v>
      </c>
      <c r="AK68" s="68" t="s">
        <v>68</v>
      </c>
      <c r="AL68" s="67"/>
      <c r="AM68" s="69"/>
    </row>
    <row r="69" s="28" customFormat="1" ht="100" customHeight="1" spans="1:39">
      <c r="A69" s="51">
        <f>SUBTOTAL(103,$D$11:D69)</f>
        <v>40</v>
      </c>
      <c r="B69" s="78" t="s">
        <v>367</v>
      </c>
      <c r="C69" s="78">
        <v>2026</v>
      </c>
      <c r="D69" s="54" t="s">
        <v>368</v>
      </c>
      <c r="E69" s="54" t="s">
        <v>331</v>
      </c>
      <c r="F69" s="54" t="s">
        <v>332</v>
      </c>
      <c r="G69" s="66" t="s">
        <v>55</v>
      </c>
      <c r="H69" s="54" t="s">
        <v>369</v>
      </c>
      <c r="I69" s="66" t="s">
        <v>119</v>
      </c>
      <c r="J69" s="54" t="s">
        <v>370</v>
      </c>
      <c r="K69" s="51">
        <v>4</v>
      </c>
      <c r="L69" s="51" t="s">
        <v>336</v>
      </c>
      <c r="M69" s="51">
        <v>1</v>
      </c>
      <c r="N69" s="64">
        <v>667</v>
      </c>
      <c r="O69" s="64">
        <v>2435</v>
      </c>
      <c r="P69" s="64">
        <v>450</v>
      </c>
      <c r="Q69" s="64">
        <f t="shared" si="17"/>
        <v>0</v>
      </c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 t="s">
        <v>337</v>
      </c>
      <c r="AD69" s="64" t="s">
        <v>338</v>
      </c>
      <c r="AE69" s="64" t="s">
        <v>339</v>
      </c>
      <c r="AF69" s="64" t="s">
        <v>340</v>
      </c>
      <c r="AG69" s="64" t="s">
        <v>340</v>
      </c>
      <c r="AH69" s="67" t="s">
        <v>371</v>
      </c>
      <c r="AI69" s="65" t="s">
        <v>372</v>
      </c>
      <c r="AJ69" s="68" t="s">
        <v>67</v>
      </c>
      <c r="AK69" s="68" t="s">
        <v>68</v>
      </c>
      <c r="AL69" s="67"/>
      <c r="AM69" s="69"/>
    </row>
    <row r="70" s="28" customFormat="1" ht="100" customHeight="1" spans="1:39">
      <c r="A70" s="51">
        <f>SUBTOTAL(103,$D$11:D70)</f>
        <v>41</v>
      </c>
      <c r="B70" s="78" t="s">
        <v>373</v>
      </c>
      <c r="C70" s="78">
        <v>2026</v>
      </c>
      <c r="D70" s="54" t="s">
        <v>374</v>
      </c>
      <c r="E70" s="54" t="s">
        <v>331</v>
      </c>
      <c r="F70" s="54" t="s">
        <v>332</v>
      </c>
      <c r="G70" s="66" t="s">
        <v>55</v>
      </c>
      <c r="H70" s="54" t="s">
        <v>375</v>
      </c>
      <c r="I70" s="66" t="s">
        <v>119</v>
      </c>
      <c r="J70" s="54" t="s">
        <v>376</v>
      </c>
      <c r="K70" s="51">
        <v>3.9</v>
      </c>
      <c r="L70" s="51" t="s">
        <v>336</v>
      </c>
      <c r="M70" s="51">
        <v>1</v>
      </c>
      <c r="N70" s="64">
        <v>512</v>
      </c>
      <c r="O70" s="64">
        <v>150</v>
      </c>
      <c r="P70" s="64">
        <v>390</v>
      </c>
      <c r="Q70" s="64">
        <f t="shared" si="17"/>
        <v>390</v>
      </c>
      <c r="R70" s="64"/>
      <c r="S70" s="64">
        <v>70</v>
      </c>
      <c r="T70" s="64">
        <v>300</v>
      </c>
      <c r="U70" s="64"/>
      <c r="V70" s="64"/>
      <c r="W70" s="64"/>
      <c r="X70" s="64"/>
      <c r="Y70" s="64">
        <v>20</v>
      </c>
      <c r="Z70" s="64"/>
      <c r="AA70" s="64"/>
      <c r="AB70" s="64"/>
      <c r="AC70" s="64" t="s">
        <v>128</v>
      </c>
      <c r="AD70" s="64" t="s">
        <v>129</v>
      </c>
      <c r="AE70" s="64" t="s">
        <v>377</v>
      </c>
      <c r="AF70" s="64" t="s">
        <v>378</v>
      </c>
      <c r="AG70" s="64" t="s">
        <v>93</v>
      </c>
      <c r="AH70" s="67" t="s">
        <v>379</v>
      </c>
      <c r="AI70" s="65" t="s">
        <v>380</v>
      </c>
      <c r="AJ70" s="68" t="s">
        <v>67</v>
      </c>
      <c r="AK70" s="68" t="s">
        <v>68</v>
      </c>
      <c r="AL70" s="67" t="s">
        <v>69</v>
      </c>
      <c r="AM70" s="69"/>
    </row>
    <row r="71" s="28" customFormat="1" ht="130" customHeight="1" spans="1:39">
      <c r="A71" s="51">
        <f>SUBTOTAL(103,$D$11:D71)</f>
        <v>42</v>
      </c>
      <c r="B71" s="78" t="s">
        <v>381</v>
      </c>
      <c r="C71" s="78">
        <v>2026</v>
      </c>
      <c r="D71" s="54" t="s">
        <v>382</v>
      </c>
      <c r="E71" s="54" t="s">
        <v>331</v>
      </c>
      <c r="F71" s="54" t="s">
        <v>332</v>
      </c>
      <c r="G71" s="66" t="s">
        <v>55</v>
      </c>
      <c r="H71" s="54" t="s">
        <v>178</v>
      </c>
      <c r="I71" s="66" t="s">
        <v>119</v>
      </c>
      <c r="J71" s="54" t="s">
        <v>383</v>
      </c>
      <c r="K71" s="51">
        <v>4</v>
      </c>
      <c r="L71" s="51" t="s">
        <v>336</v>
      </c>
      <c r="M71" s="51">
        <v>1</v>
      </c>
      <c r="N71" s="64">
        <v>50</v>
      </c>
      <c r="O71" s="64">
        <v>250</v>
      </c>
      <c r="P71" s="64">
        <v>100</v>
      </c>
      <c r="Q71" s="64">
        <f t="shared" si="17"/>
        <v>0</v>
      </c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 t="s">
        <v>337</v>
      </c>
      <c r="AD71" s="64" t="s">
        <v>338</v>
      </c>
      <c r="AE71" s="64" t="s">
        <v>339</v>
      </c>
      <c r="AF71" s="64" t="s">
        <v>340</v>
      </c>
      <c r="AG71" s="64" t="s">
        <v>340</v>
      </c>
      <c r="AH71" s="67" t="s">
        <v>384</v>
      </c>
      <c r="AI71" s="65" t="s">
        <v>385</v>
      </c>
      <c r="AJ71" s="68" t="s">
        <v>67</v>
      </c>
      <c r="AK71" s="68" t="s">
        <v>68</v>
      </c>
      <c r="AL71" s="67"/>
      <c r="AM71" s="69"/>
    </row>
    <row r="72" s="28" customFormat="1" ht="146" customHeight="1" spans="1:39">
      <c r="A72" s="51">
        <f>SUBTOTAL(103,$D$11:D72)</f>
        <v>43</v>
      </c>
      <c r="B72" s="78" t="s">
        <v>386</v>
      </c>
      <c r="C72" s="78">
        <v>2026</v>
      </c>
      <c r="D72" s="54" t="s">
        <v>387</v>
      </c>
      <c r="E72" s="54" t="s">
        <v>331</v>
      </c>
      <c r="F72" s="54" t="s">
        <v>332</v>
      </c>
      <c r="G72" s="66" t="s">
        <v>55</v>
      </c>
      <c r="H72" s="54" t="s">
        <v>388</v>
      </c>
      <c r="I72" s="66" t="s">
        <v>119</v>
      </c>
      <c r="J72" s="54" t="s">
        <v>389</v>
      </c>
      <c r="K72" s="51">
        <v>4.3</v>
      </c>
      <c r="L72" s="51" t="s">
        <v>336</v>
      </c>
      <c r="M72" s="51">
        <v>1</v>
      </c>
      <c r="N72" s="64">
        <v>100</v>
      </c>
      <c r="O72" s="64">
        <v>478</v>
      </c>
      <c r="P72" s="64">
        <v>400</v>
      </c>
      <c r="Q72" s="64">
        <f t="shared" si="17"/>
        <v>0</v>
      </c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 t="s">
        <v>337</v>
      </c>
      <c r="AD72" s="64" t="s">
        <v>338</v>
      </c>
      <c r="AE72" s="64" t="s">
        <v>339</v>
      </c>
      <c r="AF72" s="64" t="s">
        <v>340</v>
      </c>
      <c r="AG72" s="64" t="s">
        <v>340</v>
      </c>
      <c r="AH72" s="67" t="s">
        <v>390</v>
      </c>
      <c r="AI72" s="65" t="s">
        <v>391</v>
      </c>
      <c r="AJ72" s="68" t="s">
        <v>67</v>
      </c>
      <c r="AK72" s="68" t="s">
        <v>68</v>
      </c>
      <c r="AL72" s="67"/>
      <c r="AM72" s="69"/>
    </row>
    <row r="73" s="28" customFormat="1" ht="188" customHeight="1" spans="1:39">
      <c r="A73" s="51">
        <f>SUBTOTAL(103,$D$11:D73)</f>
        <v>44</v>
      </c>
      <c r="B73" s="78" t="s">
        <v>392</v>
      </c>
      <c r="C73" s="78">
        <v>2026</v>
      </c>
      <c r="D73" s="54" t="s">
        <v>393</v>
      </c>
      <c r="E73" s="54" t="s">
        <v>331</v>
      </c>
      <c r="F73" s="54" t="s">
        <v>332</v>
      </c>
      <c r="G73" s="66" t="s">
        <v>55</v>
      </c>
      <c r="H73" s="54" t="s">
        <v>394</v>
      </c>
      <c r="I73" s="66" t="s">
        <v>119</v>
      </c>
      <c r="J73" s="54" t="s">
        <v>395</v>
      </c>
      <c r="K73" s="51">
        <v>3.08</v>
      </c>
      <c r="L73" s="51" t="s">
        <v>336</v>
      </c>
      <c r="M73" s="51">
        <v>1</v>
      </c>
      <c r="N73" s="64">
        <v>100</v>
      </c>
      <c r="O73" s="64">
        <v>350</v>
      </c>
      <c r="P73" s="64">
        <v>300</v>
      </c>
      <c r="Q73" s="64">
        <f t="shared" si="17"/>
        <v>300</v>
      </c>
      <c r="R73" s="64"/>
      <c r="S73" s="64">
        <v>80</v>
      </c>
      <c r="T73" s="64">
        <v>200</v>
      </c>
      <c r="U73" s="64"/>
      <c r="V73" s="64"/>
      <c r="W73" s="64"/>
      <c r="X73" s="64"/>
      <c r="Y73" s="64">
        <v>20</v>
      </c>
      <c r="Z73" s="64"/>
      <c r="AA73" s="64"/>
      <c r="AB73" s="64"/>
      <c r="AC73" s="64" t="s">
        <v>238</v>
      </c>
      <c r="AD73" s="55" t="s">
        <v>306</v>
      </c>
      <c r="AE73" s="64" t="s">
        <v>377</v>
      </c>
      <c r="AF73" s="64" t="s">
        <v>378</v>
      </c>
      <c r="AG73" s="64" t="s">
        <v>93</v>
      </c>
      <c r="AH73" s="67" t="s">
        <v>396</v>
      </c>
      <c r="AI73" s="65" t="s">
        <v>397</v>
      </c>
      <c r="AJ73" s="68" t="s">
        <v>67</v>
      </c>
      <c r="AK73" s="68" t="s">
        <v>68</v>
      </c>
      <c r="AL73" s="67" t="s">
        <v>69</v>
      </c>
      <c r="AM73" s="69"/>
    </row>
    <row r="74" s="28" customFormat="1" ht="100" customHeight="1" spans="1:39">
      <c r="A74" s="51">
        <f>SUBTOTAL(103,$D$11:D74)</f>
        <v>45</v>
      </c>
      <c r="B74" s="78" t="s">
        <v>398</v>
      </c>
      <c r="C74" s="78">
        <v>2026</v>
      </c>
      <c r="D74" s="54" t="s">
        <v>399</v>
      </c>
      <c r="E74" s="54" t="s">
        <v>331</v>
      </c>
      <c r="F74" s="54" t="s">
        <v>332</v>
      </c>
      <c r="G74" s="66" t="s">
        <v>55</v>
      </c>
      <c r="H74" s="54" t="s">
        <v>400</v>
      </c>
      <c r="I74" s="66" t="s">
        <v>119</v>
      </c>
      <c r="J74" s="54" t="s">
        <v>401</v>
      </c>
      <c r="K74" s="51">
        <v>3.4</v>
      </c>
      <c r="L74" s="51" t="s">
        <v>336</v>
      </c>
      <c r="M74" s="51">
        <v>1</v>
      </c>
      <c r="N74" s="64">
        <v>788</v>
      </c>
      <c r="O74" s="64">
        <v>2753</v>
      </c>
      <c r="P74" s="64">
        <v>390</v>
      </c>
      <c r="Q74" s="64">
        <f t="shared" si="17"/>
        <v>0</v>
      </c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 t="s">
        <v>337</v>
      </c>
      <c r="AD74" s="64" t="s">
        <v>338</v>
      </c>
      <c r="AE74" s="64" t="s">
        <v>339</v>
      </c>
      <c r="AF74" s="64" t="s">
        <v>340</v>
      </c>
      <c r="AG74" s="64" t="s">
        <v>340</v>
      </c>
      <c r="AH74" s="67" t="s">
        <v>402</v>
      </c>
      <c r="AI74" s="65" t="s">
        <v>372</v>
      </c>
      <c r="AJ74" s="68" t="s">
        <v>67</v>
      </c>
      <c r="AK74" s="68" t="s">
        <v>68</v>
      </c>
      <c r="AL74" s="67"/>
      <c r="AM74" s="69"/>
    </row>
    <row r="75" s="28" customFormat="1" ht="100" customHeight="1" spans="1:39">
      <c r="A75" s="51">
        <f>SUBTOTAL(103,$D$11:D75)</f>
        <v>46</v>
      </c>
      <c r="B75" s="78" t="s">
        <v>403</v>
      </c>
      <c r="C75" s="78">
        <v>2026</v>
      </c>
      <c r="D75" s="54" t="s">
        <v>404</v>
      </c>
      <c r="E75" s="54" t="s">
        <v>331</v>
      </c>
      <c r="F75" s="54" t="s">
        <v>332</v>
      </c>
      <c r="G75" s="66" t="s">
        <v>55</v>
      </c>
      <c r="H75" s="54" t="s">
        <v>405</v>
      </c>
      <c r="I75" s="66" t="s">
        <v>119</v>
      </c>
      <c r="J75" s="54" t="s">
        <v>406</v>
      </c>
      <c r="K75" s="51">
        <v>4</v>
      </c>
      <c r="L75" s="51" t="s">
        <v>336</v>
      </c>
      <c r="M75" s="51">
        <v>1</v>
      </c>
      <c r="N75" s="64">
        <v>226</v>
      </c>
      <c r="O75" s="64">
        <v>1023</v>
      </c>
      <c r="P75" s="64">
        <v>390</v>
      </c>
      <c r="Q75" s="64">
        <f t="shared" si="17"/>
        <v>390</v>
      </c>
      <c r="R75" s="64"/>
      <c r="S75" s="64">
        <v>260</v>
      </c>
      <c r="T75" s="64">
        <v>109</v>
      </c>
      <c r="U75" s="64"/>
      <c r="V75" s="64"/>
      <c r="W75" s="64"/>
      <c r="X75" s="64"/>
      <c r="Y75" s="64">
        <v>21</v>
      </c>
      <c r="Z75" s="64"/>
      <c r="AA75" s="64"/>
      <c r="AB75" s="64"/>
      <c r="AC75" s="64" t="s">
        <v>248</v>
      </c>
      <c r="AD75" s="64" t="s">
        <v>249</v>
      </c>
      <c r="AE75" s="64" t="s">
        <v>377</v>
      </c>
      <c r="AF75" s="64" t="s">
        <v>378</v>
      </c>
      <c r="AG75" s="64" t="s">
        <v>93</v>
      </c>
      <c r="AH75" s="67" t="s">
        <v>407</v>
      </c>
      <c r="AI75" s="65" t="s">
        <v>397</v>
      </c>
      <c r="AJ75" s="68" t="s">
        <v>67</v>
      </c>
      <c r="AK75" s="68" t="s">
        <v>68</v>
      </c>
      <c r="AL75" s="67" t="s">
        <v>69</v>
      </c>
      <c r="AM75" s="69"/>
    </row>
    <row r="76" s="28" customFormat="1" ht="100" customHeight="1" spans="1:39">
      <c r="A76" s="51">
        <f>SUBTOTAL(103,$D$11:D76)</f>
        <v>47</v>
      </c>
      <c r="B76" s="78" t="s">
        <v>408</v>
      </c>
      <c r="C76" s="78">
        <v>2026</v>
      </c>
      <c r="D76" s="54" t="s">
        <v>409</v>
      </c>
      <c r="E76" s="54" t="s">
        <v>331</v>
      </c>
      <c r="F76" s="54" t="s">
        <v>332</v>
      </c>
      <c r="G76" s="66" t="s">
        <v>345</v>
      </c>
      <c r="H76" s="54" t="s">
        <v>410</v>
      </c>
      <c r="I76" s="66" t="s">
        <v>119</v>
      </c>
      <c r="J76" s="54" t="s">
        <v>411</v>
      </c>
      <c r="K76" s="51">
        <v>2</v>
      </c>
      <c r="L76" s="51" t="s">
        <v>336</v>
      </c>
      <c r="M76" s="51">
        <v>1</v>
      </c>
      <c r="N76" s="64">
        <v>379</v>
      </c>
      <c r="O76" s="64">
        <v>1696</v>
      </c>
      <c r="P76" s="64">
        <v>150</v>
      </c>
      <c r="Q76" s="64">
        <f t="shared" si="17"/>
        <v>0</v>
      </c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 t="s">
        <v>319</v>
      </c>
      <c r="AD76" s="64" t="s">
        <v>320</v>
      </c>
      <c r="AE76" s="64" t="s">
        <v>339</v>
      </c>
      <c r="AF76" s="64" t="s">
        <v>340</v>
      </c>
      <c r="AG76" s="64" t="s">
        <v>340</v>
      </c>
      <c r="AH76" s="67" t="s">
        <v>412</v>
      </c>
      <c r="AI76" s="65" t="s">
        <v>413</v>
      </c>
      <c r="AJ76" s="68" t="s">
        <v>67</v>
      </c>
      <c r="AK76" s="68" t="s">
        <v>68</v>
      </c>
      <c r="AL76" s="67"/>
      <c r="AM76" s="69"/>
    </row>
    <row r="77" s="28" customFormat="1" ht="194" customHeight="1" spans="1:39">
      <c r="A77" s="51">
        <f>SUBTOTAL(103,$D$11:D77)</f>
        <v>48</v>
      </c>
      <c r="B77" s="78" t="s">
        <v>414</v>
      </c>
      <c r="C77" s="78">
        <v>2026</v>
      </c>
      <c r="D77" s="54" t="s">
        <v>415</v>
      </c>
      <c r="E77" s="54" t="s">
        <v>331</v>
      </c>
      <c r="F77" s="54" t="s">
        <v>332</v>
      </c>
      <c r="G77" s="66" t="s">
        <v>345</v>
      </c>
      <c r="H77" s="54" t="s">
        <v>416</v>
      </c>
      <c r="I77" s="66" t="s">
        <v>119</v>
      </c>
      <c r="J77" s="54" t="s">
        <v>417</v>
      </c>
      <c r="K77" s="51">
        <v>2.282</v>
      </c>
      <c r="L77" s="51" t="s">
        <v>336</v>
      </c>
      <c r="M77" s="51">
        <v>1</v>
      </c>
      <c r="N77" s="64">
        <v>395</v>
      </c>
      <c r="O77" s="64">
        <v>1528</v>
      </c>
      <c r="P77" s="64">
        <v>450.51</v>
      </c>
      <c r="Q77" s="64">
        <f t="shared" si="17"/>
        <v>0</v>
      </c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 t="s">
        <v>337</v>
      </c>
      <c r="AD77" s="64" t="s">
        <v>338</v>
      </c>
      <c r="AE77" s="64" t="s">
        <v>339</v>
      </c>
      <c r="AF77" s="64" t="s">
        <v>340</v>
      </c>
      <c r="AG77" s="64" t="s">
        <v>340</v>
      </c>
      <c r="AH77" s="67" t="s">
        <v>418</v>
      </c>
      <c r="AI77" s="65" t="s">
        <v>349</v>
      </c>
      <c r="AJ77" s="68" t="s">
        <v>67</v>
      </c>
      <c r="AK77" s="68" t="s">
        <v>68</v>
      </c>
      <c r="AL77" s="67"/>
      <c r="AM77" s="69"/>
    </row>
    <row r="78" s="28" customFormat="1" ht="121" customHeight="1" spans="1:39">
      <c r="A78" s="51">
        <f>SUBTOTAL(103,$D$11:D78)</f>
        <v>49</v>
      </c>
      <c r="B78" s="78" t="s">
        <v>419</v>
      </c>
      <c r="C78" s="78">
        <v>2026</v>
      </c>
      <c r="D78" s="54" t="s">
        <v>420</v>
      </c>
      <c r="E78" s="54" t="s">
        <v>421</v>
      </c>
      <c r="F78" s="54" t="s">
        <v>422</v>
      </c>
      <c r="G78" s="66" t="s">
        <v>55</v>
      </c>
      <c r="H78" s="54" t="s">
        <v>423</v>
      </c>
      <c r="I78" s="66" t="s">
        <v>119</v>
      </c>
      <c r="J78" s="54" t="s">
        <v>424</v>
      </c>
      <c r="K78" s="64">
        <v>2</v>
      </c>
      <c r="L78" s="64" t="s">
        <v>127</v>
      </c>
      <c r="M78" s="64">
        <v>1</v>
      </c>
      <c r="N78" s="64">
        <v>200</v>
      </c>
      <c r="O78" s="64">
        <v>1050</v>
      </c>
      <c r="P78" s="51">
        <v>500</v>
      </c>
      <c r="Q78" s="64">
        <f t="shared" si="17"/>
        <v>475</v>
      </c>
      <c r="R78" s="64">
        <v>200</v>
      </c>
      <c r="S78" s="64">
        <v>275</v>
      </c>
      <c r="T78" s="64"/>
      <c r="U78" s="64"/>
      <c r="V78" s="64"/>
      <c r="W78" s="64"/>
      <c r="X78" s="64"/>
      <c r="Y78" s="64"/>
      <c r="Z78" s="64"/>
      <c r="AA78" s="64"/>
      <c r="AB78" s="64"/>
      <c r="AC78" s="64" t="s">
        <v>319</v>
      </c>
      <c r="AD78" s="64" t="s">
        <v>320</v>
      </c>
      <c r="AE78" s="64" t="s">
        <v>62</v>
      </c>
      <c r="AF78" s="52" t="s">
        <v>63</v>
      </c>
      <c r="AG78" s="52" t="s">
        <v>64</v>
      </c>
      <c r="AH78" s="67" t="s">
        <v>425</v>
      </c>
      <c r="AI78" s="65" t="s">
        <v>426</v>
      </c>
      <c r="AJ78" s="68" t="s">
        <v>67</v>
      </c>
      <c r="AK78" s="68" t="s">
        <v>68</v>
      </c>
      <c r="AL78" s="67" t="s">
        <v>69</v>
      </c>
      <c r="AM78" s="69"/>
    </row>
    <row r="79" s="28" customFormat="1" ht="121" customHeight="1" spans="1:39">
      <c r="A79" s="51">
        <f>SUBTOTAL(103,$D$11:D79)</f>
        <v>50</v>
      </c>
      <c r="B79" s="78" t="s">
        <v>427</v>
      </c>
      <c r="C79" s="78">
        <v>2026</v>
      </c>
      <c r="D79" s="54" t="s">
        <v>428</v>
      </c>
      <c r="E79" s="54" t="s">
        <v>421</v>
      </c>
      <c r="F79" s="54" t="s">
        <v>422</v>
      </c>
      <c r="G79" s="66" t="s">
        <v>55</v>
      </c>
      <c r="H79" s="54" t="s">
        <v>429</v>
      </c>
      <c r="I79" s="66" t="s">
        <v>119</v>
      </c>
      <c r="J79" s="54" t="s">
        <v>430</v>
      </c>
      <c r="K79" s="64">
        <v>4</v>
      </c>
      <c r="L79" s="64" t="s">
        <v>127</v>
      </c>
      <c r="M79" s="64">
        <v>1</v>
      </c>
      <c r="N79" s="64">
        <v>454</v>
      </c>
      <c r="O79" s="64">
        <v>1663</v>
      </c>
      <c r="P79" s="51">
        <v>520</v>
      </c>
      <c r="Q79" s="64">
        <f t="shared" si="17"/>
        <v>0</v>
      </c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 t="s">
        <v>136</v>
      </c>
      <c r="AD79" s="64" t="s">
        <v>273</v>
      </c>
      <c r="AE79" s="64" t="s">
        <v>339</v>
      </c>
      <c r="AF79" s="64" t="s">
        <v>340</v>
      </c>
      <c r="AG79" s="64" t="s">
        <v>340</v>
      </c>
      <c r="AH79" s="67" t="s">
        <v>274</v>
      </c>
      <c r="AI79" s="65" t="s">
        <v>431</v>
      </c>
      <c r="AJ79" s="68" t="s">
        <v>67</v>
      </c>
      <c r="AK79" s="68" t="s">
        <v>68</v>
      </c>
      <c r="AL79" s="67"/>
      <c r="AM79" s="69"/>
    </row>
    <row r="80" s="28" customFormat="1" ht="121" customHeight="1" spans="1:39">
      <c r="A80" s="51">
        <f>SUBTOTAL(103,$D$11:D80)</f>
        <v>51</v>
      </c>
      <c r="B80" s="78" t="s">
        <v>432</v>
      </c>
      <c r="C80" s="78">
        <v>2026</v>
      </c>
      <c r="D80" s="54" t="s">
        <v>433</v>
      </c>
      <c r="E80" s="54" t="s">
        <v>421</v>
      </c>
      <c r="F80" s="54" t="s">
        <v>422</v>
      </c>
      <c r="G80" s="66" t="s">
        <v>55</v>
      </c>
      <c r="H80" s="54" t="s">
        <v>136</v>
      </c>
      <c r="I80" s="66" t="s">
        <v>119</v>
      </c>
      <c r="J80" s="54" t="s">
        <v>434</v>
      </c>
      <c r="K80" s="64">
        <v>1</v>
      </c>
      <c r="L80" s="64" t="s">
        <v>127</v>
      </c>
      <c r="M80" s="64">
        <v>1</v>
      </c>
      <c r="N80" s="64">
        <v>481</v>
      </c>
      <c r="O80" s="64">
        <v>1443</v>
      </c>
      <c r="P80" s="51">
        <v>2000</v>
      </c>
      <c r="Q80" s="64">
        <f t="shared" si="17"/>
        <v>0</v>
      </c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 t="s">
        <v>136</v>
      </c>
      <c r="AD80" s="64" t="s">
        <v>273</v>
      </c>
      <c r="AE80" s="64" t="s">
        <v>339</v>
      </c>
      <c r="AF80" s="64" t="s">
        <v>340</v>
      </c>
      <c r="AG80" s="64" t="s">
        <v>340</v>
      </c>
      <c r="AH80" s="67" t="s">
        <v>435</v>
      </c>
      <c r="AI80" s="65" t="s">
        <v>436</v>
      </c>
      <c r="AJ80" s="68" t="s">
        <v>67</v>
      </c>
      <c r="AK80" s="68" t="s">
        <v>68</v>
      </c>
      <c r="AL80" s="67"/>
      <c r="AM80" s="69"/>
    </row>
    <row r="81" s="28" customFormat="1" ht="121" customHeight="1" spans="1:39">
      <c r="A81" s="51">
        <f>SUBTOTAL(103,$D$11:D81)</f>
        <v>52</v>
      </c>
      <c r="B81" s="78" t="s">
        <v>437</v>
      </c>
      <c r="C81" s="78">
        <v>2026</v>
      </c>
      <c r="D81" s="54" t="s">
        <v>438</v>
      </c>
      <c r="E81" s="54" t="s">
        <v>421</v>
      </c>
      <c r="F81" s="54" t="s">
        <v>422</v>
      </c>
      <c r="G81" s="66" t="s">
        <v>55</v>
      </c>
      <c r="H81" s="54" t="s">
        <v>162</v>
      </c>
      <c r="I81" s="66" t="s">
        <v>119</v>
      </c>
      <c r="J81" s="54" t="s">
        <v>439</v>
      </c>
      <c r="K81" s="64">
        <v>20</v>
      </c>
      <c r="L81" s="64" t="s">
        <v>336</v>
      </c>
      <c r="M81" s="64">
        <v>1</v>
      </c>
      <c r="N81" s="64">
        <v>20</v>
      </c>
      <c r="O81" s="64">
        <v>50</v>
      </c>
      <c r="P81" s="51">
        <v>200</v>
      </c>
      <c r="Q81" s="64">
        <f t="shared" si="17"/>
        <v>190</v>
      </c>
      <c r="R81" s="64">
        <v>100</v>
      </c>
      <c r="S81" s="64">
        <v>90</v>
      </c>
      <c r="T81" s="64"/>
      <c r="U81" s="64"/>
      <c r="V81" s="64"/>
      <c r="W81" s="64"/>
      <c r="X81" s="64"/>
      <c r="Y81" s="64"/>
      <c r="Z81" s="64"/>
      <c r="AA81" s="64"/>
      <c r="AB81" s="64"/>
      <c r="AC81" s="64" t="s">
        <v>128</v>
      </c>
      <c r="AD81" s="64" t="s">
        <v>129</v>
      </c>
      <c r="AE81" s="64" t="s">
        <v>62</v>
      </c>
      <c r="AF81" s="52" t="s">
        <v>63</v>
      </c>
      <c r="AG81" s="52" t="s">
        <v>64</v>
      </c>
      <c r="AH81" s="67" t="s">
        <v>440</v>
      </c>
      <c r="AI81" s="65" t="s">
        <v>441</v>
      </c>
      <c r="AJ81" s="68" t="s">
        <v>67</v>
      </c>
      <c r="AK81" s="68" t="s">
        <v>68</v>
      </c>
      <c r="AL81" s="67" t="s">
        <v>69</v>
      </c>
      <c r="AM81" s="69"/>
    </row>
    <row r="82" s="28" customFormat="1" ht="121" customHeight="1" spans="1:39">
      <c r="A82" s="51">
        <f>SUBTOTAL(103,$D$11:D82)</f>
        <v>53</v>
      </c>
      <c r="B82" s="78" t="s">
        <v>442</v>
      </c>
      <c r="C82" s="78">
        <v>2026</v>
      </c>
      <c r="D82" s="54" t="s">
        <v>443</v>
      </c>
      <c r="E82" s="54" t="s">
        <v>47</v>
      </c>
      <c r="F82" s="54" t="s">
        <v>54</v>
      </c>
      <c r="G82" s="66" t="s">
        <v>55</v>
      </c>
      <c r="H82" s="54" t="s">
        <v>352</v>
      </c>
      <c r="I82" s="66" t="s">
        <v>444</v>
      </c>
      <c r="J82" s="54" t="s">
        <v>445</v>
      </c>
      <c r="K82" s="64">
        <v>1</v>
      </c>
      <c r="L82" s="64" t="s">
        <v>127</v>
      </c>
      <c r="M82" s="64">
        <v>1</v>
      </c>
      <c r="N82" s="64">
        <v>38</v>
      </c>
      <c r="O82" s="64">
        <v>155</v>
      </c>
      <c r="P82" s="51">
        <v>70</v>
      </c>
      <c r="Q82" s="64">
        <f>R82+S82+T82+U82+V82+X82+Y82</f>
        <v>70</v>
      </c>
      <c r="R82" s="64">
        <v>70</v>
      </c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 t="s">
        <v>446</v>
      </c>
      <c r="AD82" s="64" t="s">
        <v>173</v>
      </c>
      <c r="AE82" s="64" t="s">
        <v>209</v>
      </c>
      <c r="AF82" s="52" t="s">
        <v>63</v>
      </c>
      <c r="AG82" s="52" t="s">
        <v>64</v>
      </c>
      <c r="AH82" s="67" t="s">
        <v>447</v>
      </c>
      <c r="AI82" s="65" t="s">
        <v>448</v>
      </c>
      <c r="AJ82" s="68" t="s">
        <v>166</v>
      </c>
      <c r="AK82" s="68"/>
      <c r="AL82" s="52" t="s">
        <v>69</v>
      </c>
      <c r="AM82" s="69"/>
    </row>
    <row r="83" s="28" customFormat="1" ht="30" hidden="1" customHeight="1" spans="1:39">
      <c r="A83" s="60" t="s">
        <v>50</v>
      </c>
      <c r="B83" s="47" t="s">
        <v>449</v>
      </c>
      <c r="C83" s="47"/>
      <c r="D83" s="47"/>
      <c r="E83" s="47"/>
      <c r="F83" s="47"/>
      <c r="G83" s="47"/>
      <c r="H83" s="47"/>
      <c r="I83" s="47"/>
      <c r="J83" s="47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2"/>
      <c r="AD83" s="62"/>
      <c r="AE83" s="62"/>
      <c r="AF83" s="62"/>
      <c r="AG83" s="62"/>
      <c r="AH83" s="62"/>
      <c r="AI83" s="63"/>
      <c r="AJ83" s="62"/>
      <c r="AK83" s="62"/>
      <c r="AL83" s="62"/>
    </row>
    <row r="84" s="28" customFormat="1" ht="30" hidden="1" customHeight="1" spans="1:39">
      <c r="A84" s="60" t="s">
        <v>50</v>
      </c>
      <c r="B84" s="47" t="s">
        <v>450</v>
      </c>
      <c r="C84" s="47"/>
      <c r="D84" s="47"/>
      <c r="E84" s="47"/>
      <c r="F84" s="47"/>
      <c r="G84" s="47"/>
      <c r="H84" s="47"/>
      <c r="I84" s="47"/>
      <c r="J84" s="47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2"/>
      <c r="AD84" s="62"/>
      <c r="AE84" s="62"/>
      <c r="AF84" s="62"/>
      <c r="AG84" s="62"/>
      <c r="AH84" s="62"/>
      <c r="AI84" s="63"/>
      <c r="AJ84" s="62"/>
      <c r="AK84" s="62"/>
      <c r="AL84" s="62"/>
    </row>
    <row r="85" s="28" customFormat="1" ht="30" hidden="1" customHeight="1" spans="1:39">
      <c r="A85" s="60" t="s">
        <v>48</v>
      </c>
      <c r="B85" s="47" t="s">
        <v>451</v>
      </c>
      <c r="C85" s="47"/>
      <c r="D85" s="47"/>
      <c r="E85" s="47"/>
      <c r="F85" s="47"/>
      <c r="G85" s="47"/>
      <c r="H85" s="47"/>
      <c r="I85" s="47"/>
      <c r="J85" s="47"/>
      <c r="K85" s="61">
        <f>K86+K87+K88+K89</f>
        <v>0</v>
      </c>
      <c r="L85" s="61"/>
      <c r="M85" s="61">
        <f>M86+M87+M88+M89</f>
        <v>0</v>
      </c>
      <c r="N85" s="61">
        <f>N86+N87+N88+N89</f>
        <v>0</v>
      </c>
      <c r="O85" s="61">
        <f>O86+O87+O88+O89</f>
        <v>0</v>
      </c>
      <c r="P85" s="61">
        <f>P86+P87+P88+P89</f>
        <v>0</v>
      </c>
      <c r="Q85" s="61">
        <f>Q86+Q87+Q88+Q89</f>
        <v>0</v>
      </c>
      <c r="R85" s="61">
        <f t="shared" ref="R85:AB85" si="18">R86+R87+R88+R89</f>
        <v>0</v>
      </c>
      <c r="S85" s="61">
        <f t="shared" si="18"/>
        <v>0</v>
      </c>
      <c r="T85" s="61">
        <f t="shared" si="18"/>
        <v>0</v>
      </c>
      <c r="U85" s="61">
        <f t="shared" si="18"/>
        <v>0</v>
      </c>
      <c r="V85" s="61">
        <f t="shared" si="18"/>
        <v>0</v>
      </c>
      <c r="W85" s="61">
        <f t="shared" si="18"/>
        <v>0</v>
      </c>
      <c r="X85" s="61">
        <f t="shared" si="18"/>
        <v>0</v>
      </c>
      <c r="Y85" s="61">
        <f t="shared" si="18"/>
        <v>0</v>
      </c>
      <c r="Z85" s="61">
        <f t="shared" si="18"/>
        <v>0</v>
      </c>
      <c r="AA85" s="61">
        <f t="shared" si="18"/>
        <v>0</v>
      </c>
      <c r="AB85" s="61">
        <f t="shared" si="18"/>
        <v>0</v>
      </c>
      <c r="AC85" s="62"/>
      <c r="AD85" s="62"/>
      <c r="AE85" s="62"/>
      <c r="AF85" s="62"/>
      <c r="AG85" s="62"/>
      <c r="AH85" s="62"/>
      <c r="AI85" s="63"/>
      <c r="AJ85" s="62"/>
      <c r="AK85" s="62"/>
      <c r="AL85" s="62"/>
    </row>
    <row r="86" s="28" customFormat="1" ht="30" hidden="1" customHeight="1" spans="1:39">
      <c r="A86" s="60" t="s">
        <v>50</v>
      </c>
      <c r="B86" s="47" t="s">
        <v>452</v>
      </c>
      <c r="C86" s="47"/>
      <c r="D86" s="47"/>
      <c r="E86" s="47"/>
      <c r="F86" s="47"/>
      <c r="G86" s="47"/>
      <c r="H86" s="47"/>
      <c r="I86" s="47"/>
      <c r="J86" s="47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2"/>
      <c r="AD86" s="62"/>
      <c r="AE86" s="62"/>
      <c r="AF86" s="62"/>
      <c r="AG86" s="62"/>
      <c r="AH86" s="62"/>
      <c r="AI86" s="63"/>
      <c r="AJ86" s="62"/>
      <c r="AK86" s="62"/>
      <c r="AL86" s="62"/>
    </row>
    <row r="87" s="28" customFormat="1" ht="30" hidden="1" customHeight="1" spans="1:39">
      <c r="A87" s="60" t="s">
        <v>50</v>
      </c>
      <c r="B87" s="47" t="s">
        <v>453</v>
      </c>
      <c r="C87" s="47"/>
      <c r="D87" s="47"/>
      <c r="E87" s="47"/>
      <c r="F87" s="47"/>
      <c r="G87" s="47"/>
      <c r="H87" s="47"/>
      <c r="I87" s="47"/>
      <c r="J87" s="47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2"/>
      <c r="AD87" s="62"/>
      <c r="AE87" s="62"/>
      <c r="AF87" s="62"/>
      <c r="AG87" s="62"/>
      <c r="AH87" s="62"/>
      <c r="AI87" s="63"/>
      <c r="AJ87" s="62"/>
      <c r="AK87" s="62"/>
      <c r="AL87" s="62"/>
    </row>
    <row r="88" s="28" customFormat="1" ht="30" hidden="1" customHeight="1" spans="1:39">
      <c r="A88" s="60" t="s">
        <v>50</v>
      </c>
      <c r="B88" s="47" t="s">
        <v>454</v>
      </c>
      <c r="C88" s="47"/>
      <c r="D88" s="47"/>
      <c r="E88" s="47"/>
      <c r="F88" s="47"/>
      <c r="G88" s="47"/>
      <c r="H88" s="47"/>
      <c r="I88" s="47"/>
      <c r="J88" s="47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2"/>
      <c r="AD88" s="62"/>
      <c r="AE88" s="62"/>
      <c r="AF88" s="62"/>
      <c r="AG88" s="62"/>
      <c r="AH88" s="62"/>
      <c r="AI88" s="63"/>
      <c r="AJ88" s="62"/>
      <c r="AK88" s="62"/>
      <c r="AL88" s="62"/>
    </row>
    <row r="89" s="28" customFormat="1" ht="30" hidden="1" customHeight="1" spans="1:39">
      <c r="A89" s="60" t="s">
        <v>50</v>
      </c>
      <c r="B89" s="47" t="s">
        <v>455</v>
      </c>
      <c r="C89" s="47"/>
      <c r="D89" s="47"/>
      <c r="E89" s="47"/>
      <c r="F89" s="47"/>
      <c r="G89" s="47"/>
      <c r="H89" s="47"/>
      <c r="I89" s="47"/>
      <c r="J89" s="47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2"/>
      <c r="AD89" s="62"/>
      <c r="AE89" s="62"/>
      <c r="AF89" s="62"/>
      <c r="AG89" s="62"/>
      <c r="AH89" s="62"/>
      <c r="AI89" s="63"/>
      <c r="AJ89" s="62"/>
      <c r="AK89" s="62"/>
      <c r="AL89" s="62"/>
    </row>
    <row r="90" s="28" customFormat="1" ht="30" hidden="1" customHeight="1" spans="1:39">
      <c r="A90" s="60" t="s">
        <v>48</v>
      </c>
      <c r="B90" s="47" t="s">
        <v>456</v>
      </c>
      <c r="C90" s="47"/>
      <c r="D90" s="47"/>
      <c r="E90" s="47"/>
      <c r="F90" s="47"/>
      <c r="G90" s="47"/>
      <c r="H90" s="47"/>
      <c r="I90" s="47"/>
      <c r="J90" s="47"/>
      <c r="K90" s="61">
        <f>K91+K93+K94+K95+K96</f>
        <v>1</v>
      </c>
      <c r="L90" s="61"/>
      <c r="M90" s="61">
        <f>M91+M93+M94+M95+M96</f>
        <v>1</v>
      </c>
      <c r="N90" s="61">
        <f>N91+N93+N94+N95+N96</f>
        <v>5200</v>
      </c>
      <c r="O90" s="61">
        <f>O91+O93+O94+O95+O96</f>
        <v>20800</v>
      </c>
      <c r="P90" s="61">
        <f>P91+P93+P94+P95+P96</f>
        <v>760</v>
      </c>
      <c r="Q90" s="61">
        <f>Q91+Q93+Q94+Q95+Q96</f>
        <v>496.98</v>
      </c>
      <c r="R90" s="61">
        <f t="shared" ref="R90:AB90" si="19">R91+R93+R94+R95+R96</f>
        <v>0</v>
      </c>
      <c r="S90" s="61">
        <f t="shared" si="19"/>
        <v>496.98</v>
      </c>
      <c r="T90" s="61">
        <f t="shared" si="19"/>
        <v>0</v>
      </c>
      <c r="U90" s="61">
        <f t="shared" si="19"/>
        <v>0</v>
      </c>
      <c r="V90" s="61">
        <f t="shared" si="19"/>
        <v>0</v>
      </c>
      <c r="W90" s="61">
        <f t="shared" si="19"/>
        <v>0</v>
      </c>
      <c r="X90" s="61">
        <f t="shared" si="19"/>
        <v>0</v>
      </c>
      <c r="Y90" s="61">
        <f t="shared" si="19"/>
        <v>0</v>
      </c>
      <c r="Z90" s="61">
        <f t="shared" si="19"/>
        <v>0</v>
      </c>
      <c r="AA90" s="61">
        <f t="shared" si="19"/>
        <v>0</v>
      </c>
      <c r="AB90" s="61">
        <f t="shared" si="19"/>
        <v>0</v>
      </c>
      <c r="AC90" s="62"/>
      <c r="AD90" s="62"/>
      <c r="AE90" s="62"/>
      <c r="AF90" s="62"/>
      <c r="AG90" s="62"/>
      <c r="AH90" s="62"/>
      <c r="AI90" s="63"/>
      <c r="AJ90" s="62"/>
      <c r="AK90" s="62"/>
      <c r="AL90" s="62"/>
    </row>
    <row r="91" s="28" customFormat="1" ht="30" hidden="1" customHeight="1" spans="1:39">
      <c r="A91" s="60" t="s">
        <v>50</v>
      </c>
      <c r="B91" s="47" t="s">
        <v>457</v>
      </c>
      <c r="C91" s="47"/>
      <c r="D91" s="47"/>
      <c r="E91" s="47"/>
      <c r="F91" s="47"/>
      <c r="G91" s="47"/>
      <c r="H91" s="47"/>
      <c r="I91" s="47"/>
      <c r="J91" s="47"/>
      <c r="K91" s="61">
        <f>SUM(K92)</f>
        <v>1</v>
      </c>
      <c r="L91" s="61"/>
      <c r="M91" s="61">
        <f>SUM(M92)</f>
        <v>1</v>
      </c>
      <c r="N91" s="61">
        <f>SUM(N92)</f>
        <v>5200</v>
      </c>
      <c r="O91" s="61">
        <f>SUM(O92)</f>
        <v>20800</v>
      </c>
      <c r="P91" s="61">
        <f>SUM(P92)</f>
        <v>760</v>
      </c>
      <c r="Q91" s="61">
        <f>SUM(Q92)</f>
        <v>496.98</v>
      </c>
      <c r="R91" s="61">
        <f t="shared" ref="R91:AB91" si="20">SUM(R92)</f>
        <v>0</v>
      </c>
      <c r="S91" s="61">
        <f t="shared" si="20"/>
        <v>496.98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0</v>
      </c>
      <c r="X91" s="61">
        <f t="shared" si="20"/>
        <v>0</v>
      </c>
      <c r="Y91" s="61">
        <f t="shared" si="20"/>
        <v>0</v>
      </c>
      <c r="Z91" s="61">
        <f t="shared" si="20"/>
        <v>0</v>
      </c>
      <c r="AA91" s="61">
        <f t="shared" si="20"/>
        <v>0</v>
      </c>
      <c r="AB91" s="61">
        <f t="shared" si="20"/>
        <v>0</v>
      </c>
      <c r="AC91" s="62"/>
      <c r="AD91" s="62"/>
      <c r="AE91" s="62"/>
      <c r="AF91" s="62"/>
      <c r="AG91" s="62"/>
      <c r="AH91" s="62"/>
      <c r="AI91" s="63"/>
      <c r="AJ91" s="62"/>
      <c r="AK91" s="62"/>
      <c r="AL91" s="62"/>
    </row>
    <row r="92" s="28" customFormat="1" ht="127" customHeight="1" spans="1:39">
      <c r="A92" s="51">
        <f>SUBTOTAL(103,$D$11:D92)</f>
        <v>54</v>
      </c>
      <c r="B92" s="52" t="s">
        <v>458</v>
      </c>
      <c r="C92" s="72"/>
      <c r="D92" s="52" t="s">
        <v>459</v>
      </c>
      <c r="E92" s="52" t="s">
        <v>456</v>
      </c>
      <c r="F92" s="72" t="s">
        <v>457</v>
      </c>
      <c r="G92" s="66" t="s">
        <v>55</v>
      </c>
      <c r="H92" s="52" t="s">
        <v>56</v>
      </c>
      <c r="I92" s="66" t="s">
        <v>460</v>
      </c>
      <c r="J92" s="59" t="s">
        <v>461</v>
      </c>
      <c r="K92" s="61">
        <v>1</v>
      </c>
      <c r="L92" s="61" t="s">
        <v>305</v>
      </c>
      <c r="M92" s="61">
        <v>1</v>
      </c>
      <c r="N92" s="61">
        <v>5200</v>
      </c>
      <c r="O92" s="70">
        <v>20800</v>
      </c>
      <c r="P92" s="61">
        <v>760</v>
      </c>
      <c r="Q92" s="61">
        <f>R92+S92+T92+U92+V92+W92+X92+Y92</f>
        <v>496.98</v>
      </c>
      <c r="R92" s="61"/>
      <c r="S92" s="61">
        <v>496.98</v>
      </c>
      <c r="T92" s="61"/>
      <c r="U92" s="61"/>
      <c r="V92" s="61"/>
      <c r="W92" s="61"/>
      <c r="X92" s="61"/>
      <c r="Y92" s="61"/>
      <c r="Z92" s="61"/>
      <c r="AA92" s="61"/>
      <c r="AB92" s="61"/>
      <c r="AC92" s="62" t="s">
        <v>62</v>
      </c>
      <c r="AD92" s="52" t="s">
        <v>63</v>
      </c>
      <c r="AE92" s="64" t="s">
        <v>62</v>
      </c>
      <c r="AF92" s="52" t="s">
        <v>63</v>
      </c>
      <c r="AG92" s="52" t="s">
        <v>64</v>
      </c>
      <c r="AH92" s="81" t="s">
        <v>462</v>
      </c>
      <c r="AI92" s="65" t="s">
        <v>463</v>
      </c>
      <c r="AJ92" s="82" t="s">
        <v>96</v>
      </c>
      <c r="AK92" s="68" t="s">
        <v>203</v>
      </c>
      <c r="AL92" s="67" t="s">
        <v>69</v>
      </c>
      <c r="AM92" s="69"/>
    </row>
    <row r="93" s="28" customFormat="1" ht="30" hidden="1" customHeight="1" spans="1:39">
      <c r="A93" s="60" t="s">
        <v>50</v>
      </c>
      <c r="B93" s="47" t="s">
        <v>464</v>
      </c>
      <c r="C93" s="47"/>
      <c r="D93" s="47"/>
      <c r="E93" s="47"/>
      <c r="F93" s="47"/>
      <c r="G93" s="47"/>
      <c r="H93" s="47"/>
      <c r="I93" s="47"/>
      <c r="J93" s="47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2"/>
      <c r="AD93" s="62"/>
      <c r="AE93" s="62"/>
      <c r="AF93" s="62"/>
      <c r="AG93" s="62"/>
      <c r="AH93" s="62"/>
      <c r="AI93" s="63"/>
      <c r="AJ93" s="62"/>
      <c r="AK93" s="62"/>
      <c r="AL93" s="62"/>
    </row>
    <row r="94" s="28" customFormat="1" ht="30" hidden="1" customHeight="1" spans="1:39">
      <c r="A94" s="60" t="s">
        <v>50</v>
      </c>
      <c r="B94" s="47" t="s">
        <v>465</v>
      </c>
      <c r="C94" s="47"/>
      <c r="D94" s="47"/>
      <c r="E94" s="47"/>
      <c r="F94" s="47"/>
      <c r="G94" s="47"/>
      <c r="H94" s="47"/>
      <c r="I94" s="47"/>
      <c r="J94" s="47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2"/>
      <c r="AD94" s="62"/>
      <c r="AE94" s="62"/>
      <c r="AF94" s="62"/>
      <c r="AG94" s="62"/>
      <c r="AH94" s="62"/>
      <c r="AI94" s="63"/>
      <c r="AJ94" s="62"/>
      <c r="AK94" s="62"/>
      <c r="AL94" s="62"/>
    </row>
    <row r="95" s="28" customFormat="1" ht="30" hidden="1" customHeight="1" spans="1:39">
      <c r="A95" s="60" t="s">
        <v>50</v>
      </c>
      <c r="B95" s="47" t="s">
        <v>466</v>
      </c>
      <c r="C95" s="47"/>
      <c r="D95" s="47"/>
      <c r="E95" s="47"/>
      <c r="F95" s="47"/>
      <c r="G95" s="47"/>
      <c r="H95" s="47"/>
      <c r="I95" s="47"/>
      <c r="J95" s="47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2"/>
      <c r="AD95" s="62"/>
      <c r="AE95" s="62"/>
      <c r="AF95" s="62"/>
      <c r="AG95" s="62"/>
      <c r="AH95" s="62"/>
      <c r="AI95" s="63"/>
      <c r="AJ95" s="62"/>
      <c r="AK95" s="62"/>
      <c r="AL95" s="62"/>
    </row>
    <row r="96" s="28" customFormat="1" ht="30" hidden="1" customHeight="1" spans="1:39">
      <c r="A96" s="60" t="s">
        <v>50</v>
      </c>
      <c r="B96" s="47" t="s">
        <v>467</v>
      </c>
      <c r="C96" s="47"/>
      <c r="D96" s="47"/>
      <c r="E96" s="47"/>
      <c r="F96" s="47"/>
      <c r="G96" s="47"/>
      <c r="H96" s="47"/>
      <c r="I96" s="47"/>
      <c r="J96" s="47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2"/>
      <c r="AD96" s="62"/>
      <c r="AE96" s="62"/>
      <c r="AF96" s="62"/>
      <c r="AG96" s="62"/>
      <c r="AH96" s="62"/>
      <c r="AI96" s="63"/>
      <c r="AJ96" s="62"/>
      <c r="AK96" s="62"/>
      <c r="AL96" s="62"/>
    </row>
    <row r="97" s="28" customFormat="1" ht="30" hidden="1" customHeight="1" spans="1:38">
      <c r="A97" s="46" t="s">
        <v>46</v>
      </c>
      <c r="B97" s="47" t="s">
        <v>468</v>
      </c>
      <c r="C97" s="47"/>
      <c r="D97" s="47"/>
      <c r="E97" s="47"/>
      <c r="F97" s="47"/>
      <c r="G97" s="47"/>
      <c r="H97" s="47"/>
      <c r="I97" s="47"/>
      <c r="J97" s="47"/>
      <c r="K97" s="61">
        <v>850</v>
      </c>
      <c r="L97" s="61" t="s">
        <v>26</v>
      </c>
      <c r="M97" s="61">
        <f>M98+M101+M105+M108+M112</f>
        <v>1</v>
      </c>
      <c r="N97" s="61"/>
      <c r="O97" s="61"/>
      <c r="P97" s="61">
        <f>P98+P101+P105+P108+P112</f>
        <v>1020</v>
      </c>
      <c r="Q97" s="61">
        <f>Q98+Q101+Q105+Q108+Q112</f>
        <v>1020</v>
      </c>
      <c r="R97" s="61">
        <f t="shared" ref="R97:AB97" si="21">R98+R101+R105+R108+R112</f>
        <v>0</v>
      </c>
      <c r="S97" s="61">
        <f t="shared" si="21"/>
        <v>1020</v>
      </c>
      <c r="T97" s="61">
        <f t="shared" si="21"/>
        <v>0</v>
      </c>
      <c r="U97" s="61">
        <f t="shared" si="21"/>
        <v>0</v>
      </c>
      <c r="V97" s="61">
        <f t="shared" si="21"/>
        <v>0</v>
      </c>
      <c r="W97" s="61">
        <f t="shared" si="21"/>
        <v>0</v>
      </c>
      <c r="X97" s="61">
        <f t="shared" si="21"/>
        <v>0</v>
      </c>
      <c r="Y97" s="61">
        <f t="shared" si="21"/>
        <v>0</v>
      </c>
      <c r="Z97" s="61">
        <f t="shared" si="21"/>
        <v>0</v>
      </c>
      <c r="AA97" s="61">
        <f t="shared" si="21"/>
        <v>0</v>
      </c>
      <c r="AB97" s="61">
        <f t="shared" si="21"/>
        <v>0</v>
      </c>
      <c r="AC97" s="62"/>
      <c r="AD97" s="62"/>
      <c r="AE97" s="62"/>
      <c r="AF97" s="62"/>
      <c r="AG97" s="62"/>
      <c r="AH97" s="62"/>
      <c r="AI97" s="63"/>
      <c r="AJ97" s="62"/>
      <c r="AK97" s="62"/>
      <c r="AL97" s="62"/>
    </row>
    <row r="98" s="28" customFormat="1" ht="30" hidden="1" customHeight="1" spans="1:38">
      <c r="A98" s="46" t="s">
        <v>48</v>
      </c>
      <c r="B98" s="47" t="s">
        <v>469</v>
      </c>
      <c r="C98" s="47"/>
      <c r="D98" s="47"/>
      <c r="E98" s="47"/>
      <c r="F98" s="47"/>
      <c r="G98" s="47"/>
      <c r="H98" s="47"/>
      <c r="I98" s="47"/>
      <c r="J98" s="47"/>
      <c r="K98" s="61">
        <f>K99+K100</f>
        <v>0</v>
      </c>
      <c r="L98" s="61"/>
      <c r="M98" s="61">
        <f>M99+M100</f>
        <v>0</v>
      </c>
      <c r="N98" s="61">
        <f>N99+N100</f>
        <v>0</v>
      </c>
      <c r="O98" s="61">
        <f>O99+O100</f>
        <v>0</v>
      </c>
      <c r="P98" s="61">
        <f>P99+P100</f>
        <v>0</v>
      </c>
      <c r="Q98" s="61">
        <f>Q99+Q100</f>
        <v>0</v>
      </c>
      <c r="R98" s="61">
        <f t="shared" ref="R98:AB98" si="22">R99+R100</f>
        <v>0</v>
      </c>
      <c r="S98" s="61">
        <f t="shared" si="22"/>
        <v>0</v>
      </c>
      <c r="T98" s="61">
        <f t="shared" si="22"/>
        <v>0</v>
      </c>
      <c r="U98" s="61">
        <f t="shared" si="22"/>
        <v>0</v>
      </c>
      <c r="V98" s="61">
        <f t="shared" si="22"/>
        <v>0</v>
      </c>
      <c r="W98" s="61">
        <f t="shared" si="22"/>
        <v>0</v>
      </c>
      <c r="X98" s="61">
        <f t="shared" si="22"/>
        <v>0</v>
      </c>
      <c r="Y98" s="61">
        <f t="shared" si="22"/>
        <v>0</v>
      </c>
      <c r="Z98" s="61">
        <f t="shared" si="22"/>
        <v>0</v>
      </c>
      <c r="AA98" s="61">
        <f t="shared" si="22"/>
        <v>0</v>
      </c>
      <c r="AB98" s="61">
        <f t="shared" si="22"/>
        <v>0</v>
      </c>
      <c r="AC98" s="62"/>
      <c r="AD98" s="62"/>
      <c r="AE98" s="62"/>
      <c r="AF98" s="62"/>
      <c r="AG98" s="62"/>
      <c r="AH98" s="62"/>
      <c r="AI98" s="63"/>
      <c r="AJ98" s="62"/>
      <c r="AK98" s="62"/>
      <c r="AL98" s="62"/>
    </row>
    <row r="99" s="28" customFormat="1" ht="30" hidden="1" customHeight="1" spans="1:38">
      <c r="A99" s="60" t="s">
        <v>50</v>
      </c>
      <c r="B99" s="47" t="s">
        <v>470</v>
      </c>
      <c r="C99" s="47"/>
      <c r="D99" s="47"/>
      <c r="E99" s="47"/>
      <c r="F99" s="47"/>
      <c r="G99" s="47"/>
      <c r="H99" s="47"/>
      <c r="I99" s="47"/>
      <c r="J99" s="47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2"/>
      <c r="AD99" s="62"/>
      <c r="AE99" s="62"/>
      <c r="AF99" s="62"/>
      <c r="AG99" s="62"/>
      <c r="AH99" s="62"/>
      <c r="AI99" s="63"/>
      <c r="AJ99" s="62"/>
      <c r="AK99" s="62"/>
      <c r="AL99" s="62"/>
    </row>
    <row r="100" s="28" customFormat="1" ht="30" hidden="1" customHeight="1" spans="1:38">
      <c r="A100" s="60" t="s">
        <v>50</v>
      </c>
      <c r="B100" s="47" t="s">
        <v>471</v>
      </c>
      <c r="C100" s="47"/>
      <c r="D100" s="47"/>
      <c r="E100" s="47"/>
      <c r="F100" s="47"/>
      <c r="G100" s="47"/>
      <c r="H100" s="47"/>
      <c r="I100" s="47"/>
      <c r="J100" s="47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2"/>
      <c r="AD100" s="62"/>
      <c r="AE100" s="62"/>
      <c r="AF100" s="62"/>
      <c r="AG100" s="62"/>
      <c r="AH100" s="62"/>
      <c r="AI100" s="63"/>
      <c r="AJ100" s="62"/>
      <c r="AK100" s="62"/>
      <c r="AL100" s="62"/>
    </row>
    <row r="101" s="28" customFormat="1" ht="30" hidden="1" customHeight="1" spans="1:38">
      <c r="A101" s="60" t="s">
        <v>48</v>
      </c>
      <c r="B101" s="47" t="s">
        <v>472</v>
      </c>
      <c r="C101" s="47"/>
      <c r="D101" s="47"/>
      <c r="E101" s="47"/>
      <c r="F101" s="47"/>
      <c r="G101" s="47"/>
      <c r="H101" s="47"/>
      <c r="I101" s="47"/>
      <c r="J101" s="47"/>
      <c r="K101" s="61">
        <f>K102+K103+K104</f>
        <v>0</v>
      </c>
      <c r="L101" s="61"/>
      <c r="M101" s="61">
        <f>M102+M103+M104</f>
        <v>0</v>
      </c>
      <c r="N101" s="61">
        <f>N102+N103+N104</f>
        <v>0</v>
      </c>
      <c r="O101" s="61">
        <f>O102+O103+O104</f>
        <v>0</v>
      </c>
      <c r="P101" s="61">
        <f>P102+P103+P104</f>
        <v>0</v>
      </c>
      <c r="Q101" s="61">
        <f>Q102+Q103+Q104</f>
        <v>0</v>
      </c>
      <c r="R101" s="61">
        <f t="shared" ref="R101:AB101" si="23">R102+R103+R104</f>
        <v>0</v>
      </c>
      <c r="S101" s="61">
        <f t="shared" si="23"/>
        <v>0</v>
      </c>
      <c r="T101" s="61">
        <f t="shared" si="23"/>
        <v>0</v>
      </c>
      <c r="U101" s="61">
        <f t="shared" si="23"/>
        <v>0</v>
      </c>
      <c r="V101" s="61">
        <f t="shared" si="23"/>
        <v>0</v>
      </c>
      <c r="W101" s="61">
        <f t="shared" si="23"/>
        <v>0</v>
      </c>
      <c r="X101" s="61">
        <f t="shared" si="23"/>
        <v>0</v>
      </c>
      <c r="Y101" s="61">
        <f t="shared" si="23"/>
        <v>0</v>
      </c>
      <c r="Z101" s="61">
        <f t="shared" si="23"/>
        <v>0</v>
      </c>
      <c r="AA101" s="61">
        <f t="shared" si="23"/>
        <v>0</v>
      </c>
      <c r="AB101" s="61">
        <f t="shared" si="23"/>
        <v>0</v>
      </c>
      <c r="AC101" s="62"/>
      <c r="AD101" s="62"/>
      <c r="AE101" s="62"/>
      <c r="AF101" s="62"/>
      <c r="AG101" s="62"/>
      <c r="AH101" s="62"/>
      <c r="AI101" s="63"/>
      <c r="AJ101" s="62"/>
      <c r="AK101" s="62"/>
      <c r="AL101" s="62"/>
    </row>
    <row r="102" s="28" customFormat="1" ht="30" hidden="1" customHeight="1" spans="1:38">
      <c r="A102" s="60" t="s">
        <v>50</v>
      </c>
      <c r="B102" s="47" t="s">
        <v>473</v>
      </c>
      <c r="C102" s="47"/>
      <c r="D102" s="47"/>
      <c r="E102" s="47"/>
      <c r="F102" s="47"/>
      <c r="G102" s="47"/>
      <c r="H102" s="47"/>
      <c r="I102" s="47"/>
      <c r="J102" s="47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2"/>
      <c r="AD102" s="62"/>
      <c r="AE102" s="62"/>
      <c r="AF102" s="62"/>
      <c r="AG102" s="62"/>
      <c r="AH102" s="62"/>
      <c r="AI102" s="63"/>
      <c r="AJ102" s="62"/>
      <c r="AK102" s="62"/>
      <c r="AL102" s="62"/>
    </row>
    <row r="103" s="28" customFormat="1" ht="30" hidden="1" customHeight="1" spans="1:38">
      <c r="A103" s="60" t="s">
        <v>50</v>
      </c>
      <c r="B103" s="47" t="s">
        <v>474</v>
      </c>
      <c r="C103" s="47"/>
      <c r="D103" s="47"/>
      <c r="E103" s="47"/>
      <c r="F103" s="47"/>
      <c r="G103" s="47"/>
      <c r="H103" s="47"/>
      <c r="I103" s="47"/>
      <c r="J103" s="47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2"/>
      <c r="AD103" s="62"/>
      <c r="AE103" s="62"/>
      <c r="AF103" s="62"/>
      <c r="AG103" s="62"/>
      <c r="AH103" s="62"/>
      <c r="AI103" s="63"/>
      <c r="AJ103" s="62"/>
      <c r="AK103" s="62"/>
      <c r="AL103" s="62"/>
    </row>
    <row r="104" s="28" customFormat="1" ht="30" hidden="1" customHeight="1" spans="1:38">
      <c r="A104" s="60" t="s">
        <v>50</v>
      </c>
      <c r="B104" s="47" t="s">
        <v>475</v>
      </c>
      <c r="C104" s="47"/>
      <c r="D104" s="47"/>
      <c r="E104" s="47"/>
      <c r="F104" s="47"/>
      <c r="G104" s="47"/>
      <c r="H104" s="47"/>
      <c r="I104" s="47"/>
      <c r="J104" s="47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2"/>
      <c r="AD104" s="62"/>
      <c r="AE104" s="62"/>
      <c r="AF104" s="62"/>
      <c r="AG104" s="62"/>
      <c r="AH104" s="62"/>
      <c r="AI104" s="63"/>
      <c r="AJ104" s="62"/>
      <c r="AK104" s="62"/>
      <c r="AL104" s="62"/>
    </row>
    <row r="105" s="28" customFormat="1" ht="30" hidden="1" customHeight="1" spans="1:38">
      <c r="A105" s="60" t="s">
        <v>48</v>
      </c>
      <c r="B105" s="47" t="s">
        <v>476</v>
      </c>
      <c r="C105" s="47"/>
      <c r="D105" s="47"/>
      <c r="E105" s="47"/>
      <c r="F105" s="47"/>
      <c r="G105" s="47"/>
      <c r="H105" s="47"/>
      <c r="I105" s="47"/>
      <c r="J105" s="47"/>
      <c r="K105" s="61">
        <f>K106+K107</f>
        <v>0</v>
      </c>
      <c r="L105" s="61"/>
      <c r="M105" s="61">
        <f>M106+M107</f>
        <v>0</v>
      </c>
      <c r="N105" s="61">
        <f>N106+N107</f>
        <v>0</v>
      </c>
      <c r="O105" s="61">
        <f>O106+O107</f>
        <v>0</v>
      </c>
      <c r="P105" s="61">
        <f>P106+P107</f>
        <v>0</v>
      </c>
      <c r="Q105" s="61">
        <f>Q106+Q107</f>
        <v>0</v>
      </c>
      <c r="R105" s="61">
        <f t="shared" ref="R105:AB105" si="24">R106+R107</f>
        <v>0</v>
      </c>
      <c r="S105" s="61">
        <f t="shared" si="24"/>
        <v>0</v>
      </c>
      <c r="T105" s="61">
        <f t="shared" si="24"/>
        <v>0</v>
      </c>
      <c r="U105" s="61">
        <f t="shared" si="24"/>
        <v>0</v>
      </c>
      <c r="V105" s="61">
        <f t="shared" si="24"/>
        <v>0</v>
      </c>
      <c r="W105" s="61">
        <f t="shared" si="24"/>
        <v>0</v>
      </c>
      <c r="X105" s="61">
        <f t="shared" si="24"/>
        <v>0</v>
      </c>
      <c r="Y105" s="61">
        <f t="shared" si="24"/>
        <v>0</v>
      </c>
      <c r="Z105" s="61">
        <f t="shared" si="24"/>
        <v>0</v>
      </c>
      <c r="AA105" s="61">
        <f t="shared" si="24"/>
        <v>0</v>
      </c>
      <c r="AB105" s="61">
        <f t="shared" si="24"/>
        <v>0</v>
      </c>
      <c r="AC105" s="62"/>
      <c r="AD105" s="62"/>
      <c r="AE105" s="62"/>
      <c r="AF105" s="62"/>
      <c r="AG105" s="62"/>
      <c r="AH105" s="62"/>
      <c r="AI105" s="63"/>
      <c r="AJ105" s="62"/>
      <c r="AK105" s="62"/>
      <c r="AL105" s="62"/>
    </row>
    <row r="106" s="28" customFormat="1" ht="30" hidden="1" customHeight="1" spans="1:38">
      <c r="A106" s="60" t="s">
        <v>50</v>
      </c>
      <c r="B106" s="47" t="s">
        <v>477</v>
      </c>
      <c r="C106" s="47"/>
      <c r="D106" s="47"/>
      <c r="E106" s="47"/>
      <c r="F106" s="47"/>
      <c r="G106" s="47"/>
      <c r="H106" s="47"/>
      <c r="I106" s="47"/>
      <c r="J106" s="47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2"/>
      <c r="AD106" s="62"/>
      <c r="AE106" s="62"/>
      <c r="AF106" s="62"/>
      <c r="AG106" s="62"/>
      <c r="AH106" s="62"/>
      <c r="AI106" s="63"/>
      <c r="AJ106" s="62"/>
      <c r="AK106" s="62"/>
      <c r="AL106" s="62"/>
    </row>
    <row r="107" s="28" customFormat="1" ht="30" hidden="1" customHeight="1" spans="1:38">
      <c r="A107" s="60" t="s">
        <v>50</v>
      </c>
      <c r="B107" s="47" t="s">
        <v>478</v>
      </c>
      <c r="C107" s="47"/>
      <c r="D107" s="47"/>
      <c r="E107" s="47"/>
      <c r="F107" s="47"/>
      <c r="G107" s="47"/>
      <c r="H107" s="47"/>
      <c r="I107" s="47"/>
      <c r="J107" s="47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2"/>
      <c r="AD107" s="62"/>
      <c r="AE107" s="62"/>
      <c r="AF107" s="62"/>
      <c r="AG107" s="62"/>
      <c r="AH107" s="62"/>
      <c r="AI107" s="63"/>
      <c r="AJ107" s="62"/>
      <c r="AK107" s="62"/>
      <c r="AL107" s="62"/>
    </row>
    <row r="108" s="28" customFormat="1" ht="30" hidden="1" customHeight="1" spans="1:38">
      <c r="A108" s="60" t="s">
        <v>48</v>
      </c>
      <c r="B108" s="47" t="s">
        <v>479</v>
      </c>
      <c r="C108" s="47"/>
      <c r="D108" s="47"/>
      <c r="E108" s="47"/>
      <c r="F108" s="47"/>
      <c r="G108" s="47"/>
      <c r="H108" s="47"/>
      <c r="I108" s="47"/>
      <c r="J108" s="47"/>
      <c r="K108" s="61">
        <f>K109+K110+K111</f>
        <v>0</v>
      </c>
      <c r="L108" s="61"/>
      <c r="M108" s="61">
        <f>M109+M110+M111</f>
        <v>0</v>
      </c>
      <c r="N108" s="61">
        <f>N109+N110+N111</f>
        <v>0</v>
      </c>
      <c r="O108" s="61">
        <f>O109+O110+O111</f>
        <v>0</v>
      </c>
      <c r="P108" s="61">
        <f>P109+P110+P111</f>
        <v>0</v>
      </c>
      <c r="Q108" s="61">
        <f>Q109+Q110+Q111</f>
        <v>0</v>
      </c>
      <c r="R108" s="61">
        <f t="shared" ref="R108:AB108" si="25">R109+R110+R111</f>
        <v>0</v>
      </c>
      <c r="S108" s="61">
        <f t="shared" si="25"/>
        <v>0</v>
      </c>
      <c r="T108" s="61">
        <f t="shared" si="25"/>
        <v>0</v>
      </c>
      <c r="U108" s="61">
        <f t="shared" si="25"/>
        <v>0</v>
      </c>
      <c r="V108" s="61">
        <f t="shared" si="25"/>
        <v>0</v>
      </c>
      <c r="W108" s="61">
        <f t="shared" si="25"/>
        <v>0</v>
      </c>
      <c r="X108" s="61">
        <f t="shared" si="25"/>
        <v>0</v>
      </c>
      <c r="Y108" s="61">
        <f t="shared" si="25"/>
        <v>0</v>
      </c>
      <c r="Z108" s="61">
        <f t="shared" si="25"/>
        <v>0</v>
      </c>
      <c r="AA108" s="61">
        <f t="shared" si="25"/>
        <v>0</v>
      </c>
      <c r="AB108" s="61">
        <f t="shared" si="25"/>
        <v>0</v>
      </c>
      <c r="AC108" s="62"/>
      <c r="AD108" s="62"/>
      <c r="AE108" s="62"/>
      <c r="AF108" s="62"/>
      <c r="AG108" s="62"/>
      <c r="AH108" s="62"/>
      <c r="AI108" s="63"/>
      <c r="AJ108" s="62"/>
      <c r="AK108" s="62"/>
      <c r="AL108" s="62"/>
    </row>
    <row r="109" s="28" customFormat="1" ht="30" hidden="1" customHeight="1" spans="1:38">
      <c r="A109" s="60" t="s">
        <v>50</v>
      </c>
      <c r="B109" s="47" t="s">
        <v>480</v>
      </c>
      <c r="C109" s="47"/>
      <c r="D109" s="47"/>
      <c r="E109" s="47"/>
      <c r="F109" s="47"/>
      <c r="G109" s="47"/>
      <c r="H109" s="47"/>
      <c r="I109" s="47"/>
      <c r="J109" s="47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2"/>
      <c r="AD109" s="62"/>
      <c r="AE109" s="62"/>
      <c r="AF109" s="62"/>
      <c r="AG109" s="62"/>
      <c r="AH109" s="62"/>
      <c r="AI109" s="63"/>
      <c r="AJ109" s="62"/>
      <c r="AK109" s="62"/>
      <c r="AL109" s="62"/>
    </row>
    <row r="110" s="28" customFormat="1" ht="30" hidden="1" customHeight="1" spans="1:38">
      <c r="A110" s="60" t="s">
        <v>50</v>
      </c>
      <c r="B110" s="47" t="s">
        <v>481</v>
      </c>
      <c r="C110" s="47"/>
      <c r="D110" s="47"/>
      <c r="E110" s="47"/>
      <c r="F110" s="47"/>
      <c r="G110" s="47"/>
      <c r="H110" s="47"/>
      <c r="I110" s="47"/>
      <c r="J110" s="47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2"/>
      <c r="AD110" s="62"/>
      <c r="AE110" s="62"/>
      <c r="AF110" s="62"/>
      <c r="AG110" s="62"/>
      <c r="AH110" s="62"/>
      <c r="AI110" s="63"/>
      <c r="AJ110" s="62"/>
      <c r="AK110" s="62"/>
      <c r="AL110" s="62"/>
    </row>
    <row r="111" s="28" customFormat="1" ht="30" hidden="1" customHeight="1" spans="1:38">
      <c r="A111" s="60" t="s">
        <v>50</v>
      </c>
      <c r="B111" s="47" t="s">
        <v>482</v>
      </c>
      <c r="C111" s="47"/>
      <c r="D111" s="47"/>
      <c r="E111" s="47"/>
      <c r="F111" s="47"/>
      <c r="G111" s="47"/>
      <c r="H111" s="47"/>
      <c r="I111" s="47"/>
      <c r="J111" s="47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2"/>
      <c r="AD111" s="62"/>
      <c r="AE111" s="62"/>
      <c r="AF111" s="62"/>
      <c r="AG111" s="62"/>
      <c r="AH111" s="62"/>
      <c r="AI111" s="63"/>
      <c r="AJ111" s="62"/>
      <c r="AK111" s="62"/>
      <c r="AL111" s="62"/>
    </row>
    <row r="112" s="28" customFormat="1" ht="30" hidden="1" customHeight="1" spans="1:38">
      <c r="A112" s="60" t="s">
        <v>48</v>
      </c>
      <c r="B112" s="47" t="s">
        <v>483</v>
      </c>
      <c r="C112" s="47"/>
      <c r="D112" s="47"/>
      <c r="E112" s="47"/>
      <c r="F112" s="47"/>
      <c r="G112" s="47"/>
      <c r="H112" s="47"/>
      <c r="I112" s="47"/>
      <c r="J112" s="47"/>
      <c r="K112" s="61">
        <f>K113</f>
        <v>850</v>
      </c>
      <c r="L112" s="61" t="s">
        <v>26</v>
      </c>
      <c r="M112" s="61">
        <f>M113</f>
        <v>1</v>
      </c>
      <c r="N112" s="61">
        <f>N113</f>
        <v>850</v>
      </c>
      <c r="O112" s="61">
        <f>O113</f>
        <v>850</v>
      </c>
      <c r="P112" s="61">
        <f>P113</f>
        <v>1020</v>
      </c>
      <c r="Q112" s="61">
        <f>Q113</f>
        <v>1020</v>
      </c>
      <c r="R112" s="61">
        <f t="shared" ref="R112:AB112" si="26">R113</f>
        <v>0</v>
      </c>
      <c r="S112" s="61">
        <f t="shared" si="26"/>
        <v>1020</v>
      </c>
      <c r="T112" s="61">
        <f t="shared" si="26"/>
        <v>0</v>
      </c>
      <c r="U112" s="61">
        <f t="shared" si="26"/>
        <v>0</v>
      </c>
      <c r="V112" s="61">
        <f t="shared" si="26"/>
        <v>0</v>
      </c>
      <c r="W112" s="61">
        <f t="shared" si="26"/>
        <v>0</v>
      </c>
      <c r="X112" s="61">
        <f t="shared" si="26"/>
        <v>0</v>
      </c>
      <c r="Y112" s="61">
        <f t="shared" si="26"/>
        <v>0</v>
      </c>
      <c r="Z112" s="61">
        <f t="shared" si="26"/>
        <v>0</v>
      </c>
      <c r="AA112" s="61">
        <f t="shared" si="26"/>
        <v>0</v>
      </c>
      <c r="AB112" s="61">
        <f t="shared" si="26"/>
        <v>0</v>
      </c>
      <c r="AC112" s="62"/>
      <c r="AD112" s="62"/>
      <c r="AE112" s="62"/>
      <c r="AF112" s="62"/>
      <c r="AG112" s="62"/>
      <c r="AH112" s="62"/>
      <c r="AI112" s="63"/>
      <c r="AJ112" s="62"/>
      <c r="AK112" s="62"/>
      <c r="AL112" s="62"/>
    </row>
    <row r="113" s="28" customFormat="1" ht="30" hidden="1" customHeight="1" spans="1:39">
      <c r="A113" s="60" t="s">
        <v>50</v>
      </c>
      <c r="B113" s="47" t="s">
        <v>483</v>
      </c>
      <c r="C113" s="47"/>
      <c r="D113" s="47"/>
      <c r="E113" s="47"/>
      <c r="F113" s="47"/>
      <c r="G113" s="47"/>
      <c r="H113" s="47"/>
      <c r="I113" s="47"/>
      <c r="J113" s="47"/>
      <c r="K113" s="61">
        <f>SUM(K114)</f>
        <v>850</v>
      </c>
      <c r="L113" s="61"/>
      <c r="M113" s="61">
        <f>SUM(M114)</f>
        <v>1</v>
      </c>
      <c r="N113" s="61">
        <f>SUM(N114)</f>
        <v>850</v>
      </c>
      <c r="O113" s="61">
        <f>SUM(O114)</f>
        <v>850</v>
      </c>
      <c r="P113" s="61">
        <f>SUM(P114)</f>
        <v>1020</v>
      </c>
      <c r="Q113" s="61">
        <f>SUM(Q114)</f>
        <v>1020</v>
      </c>
      <c r="R113" s="61">
        <f t="shared" ref="R113:AB113" si="27">SUM(R114)</f>
        <v>0</v>
      </c>
      <c r="S113" s="61">
        <f t="shared" si="27"/>
        <v>1020</v>
      </c>
      <c r="T113" s="61">
        <f t="shared" si="27"/>
        <v>0</v>
      </c>
      <c r="U113" s="61">
        <f t="shared" si="27"/>
        <v>0</v>
      </c>
      <c r="V113" s="61">
        <f t="shared" si="27"/>
        <v>0</v>
      </c>
      <c r="W113" s="61">
        <f t="shared" si="27"/>
        <v>0</v>
      </c>
      <c r="X113" s="61">
        <f t="shared" si="27"/>
        <v>0</v>
      </c>
      <c r="Y113" s="61">
        <f t="shared" si="27"/>
        <v>0</v>
      </c>
      <c r="Z113" s="61">
        <f t="shared" si="27"/>
        <v>0</v>
      </c>
      <c r="AA113" s="61">
        <f t="shared" si="27"/>
        <v>0</v>
      </c>
      <c r="AB113" s="61">
        <f t="shared" si="27"/>
        <v>0</v>
      </c>
      <c r="AC113" s="62"/>
      <c r="AD113" s="62"/>
      <c r="AE113" s="62"/>
      <c r="AF113" s="62"/>
      <c r="AG113" s="62"/>
      <c r="AH113" s="62"/>
      <c r="AI113" s="63"/>
      <c r="AJ113" s="62"/>
      <c r="AK113" s="62"/>
      <c r="AL113" s="62"/>
    </row>
    <row r="114" s="27" customFormat="1" ht="307" customHeight="1" spans="1:39">
      <c r="A114" s="51">
        <f>SUBTOTAL(103,$D$11:D114)</f>
        <v>55</v>
      </c>
      <c r="B114" s="52" t="s">
        <v>484</v>
      </c>
      <c r="C114" s="52">
        <v>2026</v>
      </c>
      <c r="D114" s="53" t="s">
        <v>485</v>
      </c>
      <c r="E114" s="53" t="s">
        <v>468</v>
      </c>
      <c r="F114" s="53" t="s">
        <v>483</v>
      </c>
      <c r="G114" s="54" t="s">
        <v>55</v>
      </c>
      <c r="H114" s="53" t="s">
        <v>56</v>
      </c>
      <c r="I114" s="54" t="s">
        <v>460</v>
      </c>
      <c r="J114" s="83" t="s">
        <v>486</v>
      </c>
      <c r="K114" s="52">
        <v>850</v>
      </c>
      <c r="L114" s="52" t="s">
        <v>26</v>
      </c>
      <c r="M114" s="52">
        <v>1</v>
      </c>
      <c r="N114" s="52">
        <v>850</v>
      </c>
      <c r="O114" s="55">
        <v>850</v>
      </c>
      <c r="P114" s="52">
        <v>1020</v>
      </c>
      <c r="Q114" s="52">
        <f>R114+S114+T114+U114+V114+W114+X114+Y114</f>
        <v>1020</v>
      </c>
      <c r="R114" s="52"/>
      <c r="S114" s="52">
        <v>1020</v>
      </c>
      <c r="T114" s="52"/>
      <c r="U114" s="52"/>
      <c r="V114" s="52"/>
      <c r="W114" s="52"/>
      <c r="X114" s="52"/>
      <c r="Y114" s="52"/>
      <c r="Z114" s="52"/>
      <c r="AA114" s="52"/>
      <c r="AB114" s="52"/>
      <c r="AC114" s="52" t="s">
        <v>487</v>
      </c>
      <c r="AD114" s="52" t="s">
        <v>488</v>
      </c>
      <c r="AE114" s="52" t="s">
        <v>487</v>
      </c>
      <c r="AF114" s="52" t="s">
        <v>488</v>
      </c>
      <c r="AG114" s="52" t="s">
        <v>93</v>
      </c>
      <c r="AH114" s="84" t="s">
        <v>489</v>
      </c>
      <c r="AI114" s="57" t="s">
        <v>490</v>
      </c>
      <c r="AJ114" s="52" t="s">
        <v>67</v>
      </c>
      <c r="AK114" s="52" t="s">
        <v>68</v>
      </c>
      <c r="AL114" s="52" t="s">
        <v>69</v>
      </c>
      <c r="AM114" s="58"/>
    </row>
    <row r="115" s="28" customFormat="1" ht="30" hidden="1" customHeight="1" spans="1:39">
      <c r="A115" s="46" t="s">
        <v>46</v>
      </c>
      <c r="B115" s="47" t="s">
        <v>491</v>
      </c>
      <c r="C115" s="47"/>
      <c r="D115" s="47"/>
      <c r="E115" s="47"/>
      <c r="F115" s="47"/>
      <c r="G115" s="47"/>
      <c r="H115" s="47"/>
      <c r="I115" s="47"/>
      <c r="J115" s="47"/>
      <c r="K115" s="61"/>
      <c r="L115" s="61"/>
      <c r="M115" s="61">
        <f>M116+M151+M166</f>
        <v>35</v>
      </c>
      <c r="N115" s="61"/>
      <c r="O115" s="61"/>
      <c r="P115" s="61">
        <f>P116+P151+P166</f>
        <v>24007.001</v>
      </c>
      <c r="Q115" s="61">
        <f>Q116+Q151+Q166</f>
        <v>5412.279</v>
      </c>
      <c r="R115" s="61">
        <f t="shared" ref="R115:AB115" si="28">R116+R151+R166</f>
        <v>2400</v>
      </c>
      <c r="S115" s="61">
        <f t="shared" si="28"/>
        <v>2230</v>
      </c>
      <c r="T115" s="61">
        <f t="shared" si="28"/>
        <v>900</v>
      </c>
      <c r="U115" s="61">
        <f t="shared" si="28"/>
        <v>530</v>
      </c>
      <c r="V115" s="61">
        <f t="shared" si="28"/>
        <v>0</v>
      </c>
      <c r="W115" s="61">
        <f t="shared" si="28"/>
        <v>0</v>
      </c>
      <c r="X115" s="61">
        <f t="shared" si="28"/>
        <v>0</v>
      </c>
      <c r="Y115" s="61">
        <f t="shared" si="28"/>
        <v>60</v>
      </c>
      <c r="Z115" s="61">
        <f t="shared" si="28"/>
        <v>0</v>
      </c>
      <c r="AA115" s="61">
        <f t="shared" si="28"/>
        <v>0</v>
      </c>
      <c r="AB115" s="61">
        <f t="shared" si="28"/>
        <v>0</v>
      </c>
      <c r="AC115" s="62"/>
      <c r="AD115" s="62"/>
      <c r="AE115" s="62"/>
      <c r="AF115" s="62"/>
      <c r="AG115" s="62"/>
      <c r="AH115" s="62"/>
      <c r="AI115" s="63"/>
      <c r="AJ115" s="62"/>
      <c r="AK115" s="62"/>
      <c r="AL115" s="62"/>
    </row>
    <row r="116" s="28" customFormat="1" ht="30" hidden="1" customHeight="1" spans="1:39">
      <c r="A116" s="46" t="s">
        <v>48</v>
      </c>
      <c r="B116" s="47" t="s">
        <v>492</v>
      </c>
      <c r="C116" s="47"/>
      <c r="D116" s="47"/>
      <c r="E116" s="47"/>
      <c r="F116" s="47"/>
      <c r="G116" s="47"/>
      <c r="H116" s="47"/>
      <c r="I116" s="47"/>
      <c r="J116" s="47"/>
      <c r="K116" s="61">
        <f>K118+K133+K135+K145</f>
        <v>143.5</v>
      </c>
      <c r="L116" s="61"/>
      <c r="M116" s="61">
        <f>M118+M133+M135+M145</f>
        <v>25</v>
      </c>
      <c r="N116" s="61">
        <f>N118+N133+N135+N145</f>
        <v>7098</v>
      </c>
      <c r="O116" s="61">
        <f>O118+O133+O135+O145</f>
        <v>13166</v>
      </c>
      <c r="P116" s="61">
        <f>P118+P133+P135+P145</f>
        <v>11859.001</v>
      </c>
      <c r="Q116" s="61">
        <f>Q118+Q133+Q135+Q145</f>
        <v>5022.279</v>
      </c>
      <c r="R116" s="61">
        <f>R117+R118+R133+R135+R141+R142+R143+R144+R145</f>
        <v>2400</v>
      </c>
      <c r="S116" s="61">
        <f t="shared" ref="S116:AB116" si="29">S118+S133+S135+S145</f>
        <v>2160</v>
      </c>
      <c r="T116" s="61">
        <f t="shared" si="29"/>
        <v>600</v>
      </c>
      <c r="U116" s="61">
        <f t="shared" si="29"/>
        <v>530</v>
      </c>
      <c r="V116" s="61">
        <f t="shared" si="29"/>
        <v>0</v>
      </c>
      <c r="W116" s="61">
        <f t="shared" si="29"/>
        <v>0</v>
      </c>
      <c r="X116" s="61">
        <f t="shared" si="29"/>
        <v>0</v>
      </c>
      <c r="Y116" s="61">
        <f t="shared" si="29"/>
        <v>40</v>
      </c>
      <c r="Z116" s="61">
        <f t="shared" si="29"/>
        <v>0</v>
      </c>
      <c r="AA116" s="61">
        <f t="shared" si="29"/>
        <v>0</v>
      </c>
      <c r="AB116" s="61">
        <f t="shared" si="29"/>
        <v>0</v>
      </c>
      <c r="AC116" s="62"/>
      <c r="AD116" s="62"/>
      <c r="AE116" s="62"/>
      <c r="AF116" s="62"/>
      <c r="AG116" s="62"/>
      <c r="AH116" s="62"/>
      <c r="AI116" s="63"/>
      <c r="AJ116" s="62"/>
      <c r="AK116" s="62"/>
      <c r="AL116" s="62"/>
    </row>
    <row r="117" s="28" customFormat="1" ht="30" hidden="1" customHeight="1" spans="1:39">
      <c r="A117" s="60" t="s">
        <v>50</v>
      </c>
      <c r="B117" s="47" t="s">
        <v>493</v>
      </c>
      <c r="C117" s="47"/>
      <c r="D117" s="47"/>
      <c r="E117" s="47"/>
      <c r="F117" s="47"/>
      <c r="G117" s="47"/>
      <c r="H117" s="47"/>
      <c r="I117" s="47"/>
      <c r="J117" s="47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2"/>
      <c r="AD117" s="62"/>
      <c r="AE117" s="62"/>
      <c r="AF117" s="62"/>
      <c r="AG117" s="62"/>
      <c r="AH117" s="62"/>
      <c r="AI117" s="63"/>
      <c r="AJ117" s="62"/>
      <c r="AK117" s="62"/>
      <c r="AL117" s="62"/>
    </row>
    <row r="118" s="28" customFormat="1" ht="47" hidden="1" customHeight="1" spans="1:39">
      <c r="A118" s="60" t="s">
        <v>50</v>
      </c>
      <c r="B118" s="47" t="s">
        <v>494</v>
      </c>
      <c r="C118" s="47"/>
      <c r="D118" s="47"/>
      <c r="E118" s="47"/>
      <c r="F118" s="47"/>
      <c r="G118" s="47"/>
      <c r="H118" s="47"/>
      <c r="I118" s="47"/>
      <c r="J118" s="47"/>
      <c r="K118" s="61">
        <f>SUM(K119:K130)</f>
        <v>64.4</v>
      </c>
      <c r="L118" s="61"/>
      <c r="M118" s="61">
        <f>SUM(M119:M132)</f>
        <v>14</v>
      </c>
      <c r="N118" s="61">
        <f>SUM(N119:N130)</f>
        <v>4244</v>
      </c>
      <c r="O118" s="61">
        <f>SUM(O119:O130)</f>
        <v>0</v>
      </c>
      <c r="P118" s="61">
        <f>SUM(P119:P132)</f>
        <v>5335</v>
      </c>
      <c r="Q118" s="61">
        <f>SUM(Q119:Q132)</f>
        <v>1510</v>
      </c>
      <c r="R118" s="61">
        <f>SUM(R119:R132)</f>
        <v>200</v>
      </c>
      <c r="S118" s="61">
        <f t="shared" ref="S118:AB118" si="30">SUM(S119:S130)</f>
        <v>140</v>
      </c>
      <c r="T118" s="61">
        <f t="shared" si="30"/>
        <v>600</v>
      </c>
      <c r="U118" s="61">
        <f t="shared" si="30"/>
        <v>530</v>
      </c>
      <c r="V118" s="61">
        <f t="shared" si="30"/>
        <v>0</v>
      </c>
      <c r="W118" s="61">
        <f t="shared" si="30"/>
        <v>0</v>
      </c>
      <c r="X118" s="61">
        <f t="shared" si="30"/>
        <v>0</v>
      </c>
      <c r="Y118" s="61">
        <f t="shared" si="30"/>
        <v>40</v>
      </c>
      <c r="Z118" s="61">
        <f t="shared" si="30"/>
        <v>0</v>
      </c>
      <c r="AA118" s="61">
        <f t="shared" si="30"/>
        <v>0</v>
      </c>
      <c r="AB118" s="61">
        <f t="shared" si="30"/>
        <v>0</v>
      </c>
      <c r="AC118" s="62"/>
      <c r="AD118" s="62"/>
      <c r="AE118" s="62"/>
      <c r="AF118" s="62"/>
      <c r="AG118" s="62"/>
      <c r="AH118" s="62"/>
      <c r="AI118" s="63"/>
      <c r="AJ118" s="62"/>
      <c r="AK118" s="62"/>
      <c r="AL118" s="62"/>
    </row>
    <row r="119" s="28" customFormat="1" ht="122" customHeight="1" spans="1:39">
      <c r="A119" s="51">
        <f>SUBTOTAL(103,$D$11:D119)</f>
        <v>56</v>
      </c>
      <c r="B119" s="78" t="s">
        <v>495</v>
      </c>
      <c r="C119" s="52">
        <v>2026</v>
      </c>
      <c r="D119" s="54" t="s">
        <v>496</v>
      </c>
      <c r="E119" s="54" t="s">
        <v>492</v>
      </c>
      <c r="F119" s="54" t="s">
        <v>494</v>
      </c>
      <c r="G119" s="54" t="s">
        <v>55</v>
      </c>
      <c r="H119" s="54" t="s">
        <v>497</v>
      </c>
      <c r="I119" s="66" t="s">
        <v>119</v>
      </c>
      <c r="J119" s="54" t="s">
        <v>498</v>
      </c>
      <c r="K119" s="64">
        <v>16.6</v>
      </c>
      <c r="L119" s="64" t="s">
        <v>336</v>
      </c>
      <c r="M119" s="64">
        <v>1</v>
      </c>
      <c r="N119" s="64">
        <v>578</v>
      </c>
      <c r="O119" s="64"/>
      <c r="P119" s="51">
        <v>390</v>
      </c>
      <c r="Q119" s="64">
        <f t="shared" ref="Q119:Q130" si="31">R119+S119+T119+U119+V119+W119+X119+Y119</f>
        <v>390</v>
      </c>
      <c r="R119" s="64"/>
      <c r="S119" s="64">
        <v>70</v>
      </c>
      <c r="T119" s="64">
        <v>300</v>
      </c>
      <c r="U119" s="64"/>
      <c r="V119" s="64"/>
      <c r="W119" s="64"/>
      <c r="X119" s="64"/>
      <c r="Y119" s="64">
        <v>20</v>
      </c>
      <c r="Z119" s="64"/>
      <c r="AA119" s="64"/>
      <c r="AB119" s="64"/>
      <c r="AC119" s="64" t="s">
        <v>128</v>
      </c>
      <c r="AD119" s="64" t="s">
        <v>129</v>
      </c>
      <c r="AE119" s="64" t="s">
        <v>377</v>
      </c>
      <c r="AF119" s="64" t="s">
        <v>378</v>
      </c>
      <c r="AG119" s="64" t="s">
        <v>93</v>
      </c>
      <c r="AH119" s="67" t="s">
        <v>499</v>
      </c>
      <c r="AI119" s="65" t="s">
        <v>380</v>
      </c>
      <c r="AJ119" s="68" t="s">
        <v>67</v>
      </c>
      <c r="AK119" s="68" t="s">
        <v>68</v>
      </c>
      <c r="AL119" s="67" t="s">
        <v>69</v>
      </c>
      <c r="AM119" s="69"/>
    </row>
    <row r="120" s="28" customFormat="1" ht="122" customHeight="1" spans="1:39">
      <c r="A120" s="51">
        <f>SUBTOTAL(103,$D$11:D120)</f>
        <v>57</v>
      </c>
      <c r="B120" s="78" t="s">
        <v>500</v>
      </c>
      <c r="C120" s="52">
        <v>2026</v>
      </c>
      <c r="D120" s="54" t="s">
        <v>501</v>
      </c>
      <c r="E120" s="54" t="s">
        <v>492</v>
      </c>
      <c r="F120" s="54" t="s">
        <v>494</v>
      </c>
      <c r="G120" s="54" t="s">
        <v>55</v>
      </c>
      <c r="H120" s="54" t="s">
        <v>502</v>
      </c>
      <c r="I120" s="66" t="s">
        <v>119</v>
      </c>
      <c r="J120" s="54" t="s">
        <v>503</v>
      </c>
      <c r="K120" s="64">
        <v>1.1</v>
      </c>
      <c r="L120" s="64" t="s">
        <v>336</v>
      </c>
      <c r="M120" s="64">
        <v>1</v>
      </c>
      <c r="N120" s="64">
        <v>195</v>
      </c>
      <c r="O120" s="64"/>
      <c r="P120" s="51">
        <v>125</v>
      </c>
      <c r="Q120" s="64">
        <f t="shared" si="31"/>
        <v>0</v>
      </c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 t="s">
        <v>219</v>
      </c>
      <c r="AD120" s="55" t="s">
        <v>220</v>
      </c>
      <c r="AE120" s="64" t="s">
        <v>487</v>
      </c>
      <c r="AF120" s="52" t="s">
        <v>488</v>
      </c>
      <c r="AG120" s="52" t="s">
        <v>93</v>
      </c>
      <c r="AH120" s="67" t="s">
        <v>504</v>
      </c>
      <c r="AI120" s="65" t="s">
        <v>505</v>
      </c>
      <c r="AJ120" s="68" t="s">
        <v>67</v>
      </c>
      <c r="AK120" s="68" t="s">
        <v>68</v>
      </c>
      <c r="AL120" s="67"/>
      <c r="AM120" s="69"/>
    </row>
    <row r="121" s="28" customFormat="1" ht="122" customHeight="1" spans="1:39">
      <c r="A121" s="51">
        <f>SUBTOTAL(103,$D$11:D121)</f>
        <v>58</v>
      </c>
      <c r="B121" s="78" t="s">
        <v>506</v>
      </c>
      <c r="C121" s="52">
        <v>2026</v>
      </c>
      <c r="D121" s="54" t="s">
        <v>507</v>
      </c>
      <c r="E121" s="54" t="s">
        <v>492</v>
      </c>
      <c r="F121" s="54" t="s">
        <v>494</v>
      </c>
      <c r="G121" s="54" t="s">
        <v>55</v>
      </c>
      <c r="H121" s="54" t="s">
        <v>508</v>
      </c>
      <c r="I121" s="66" t="s">
        <v>119</v>
      </c>
      <c r="J121" s="54" t="s">
        <v>509</v>
      </c>
      <c r="K121" s="64">
        <v>7</v>
      </c>
      <c r="L121" s="64" t="s">
        <v>336</v>
      </c>
      <c r="M121" s="64">
        <v>1</v>
      </c>
      <c r="N121" s="64">
        <v>121</v>
      </c>
      <c r="O121" s="64"/>
      <c r="P121" s="51">
        <v>390</v>
      </c>
      <c r="Q121" s="64">
        <f t="shared" si="31"/>
        <v>390</v>
      </c>
      <c r="R121" s="64"/>
      <c r="S121" s="64">
        <v>70</v>
      </c>
      <c r="T121" s="64">
        <v>300</v>
      </c>
      <c r="U121" s="64"/>
      <c r="V121" s="64"/>
      <c r="W121" s="64"/>
      <c r="X121" s="64"/>
      <c r="Y121" s="64">
        <v>20</v>
      </c>
      <c r="Z121" s="64"/>
      <c r="AA121" s="64"/>
      <c r="AB121" s="64"/>
      <c r="AC121" s="64" t="s">
        <v>319</v>
      </c>
      <c r="AD121" s="64" t="s">
        <v>320</v>
      </c>
      <c r="AE121" s="64" t="s">
        <v>377</v>
      </c>
      <c r="AF121" s="64" t="s">
        <v>378</v>
      </c>
      <c r="AG121" s="64" t="s">
        <v>93</v>
      </c>
      <c r="AH121" s="67" t="s">
        <v>510</v>
      </c>
      <c r="AI121" s="65" t="s">
        <v>511</v>
      </c>
      <c r="AJ121" s="68" t="s">
        <v>67</v>
      </c>
      <c r="AK121" s="68" t="s">
        <v>68</v>
      </c>
      <c r="AL121" s="67" t="s">
        <v>69</v>
      </c>
      <c r="AM121" s="69"/>
    </row>
    <row r="122" s="28" customFormat="1" ht="122" customHeight="1" spans="1:39">
      <c r="A122" s="51">
        <f>SUBTOTAL(103,$D$11:D122)</f>
        <v>59</v>
      </c>
      <c r="B122" s="78" t="s">
        <v>512</v>
      </c>
      <c r="C122" s="52">
        <v>2026</v>
      </c>
      <c r="D122" s="54" t="s">
        <v>513</v>
      </c>
      <c r="E122" s="54" t="s">
        <v>492</v>
      </c>
      <c r="F122" s="54" t="s">
        <v>494</v>
      </c>
      <c r="G122" s="54" t="s">
        <v>345</v>
      </c>
      <c r="H122" s="54" t="s">
        <v>514</v>
      </c>
      <c r="I122" s="66" t="s">
        <v>119</v>
      </c>
      <c r="J122" s="54" t="s">
        <v>515</v>
      </c>
      <c r="K122" s="64">
        <v>1.2</v>
      </c>
      <c r="L122" s="64" t="s">
        <v>336</v>
      </c>
      <c r="M122" s="64">
        <v>1</v>
      </c>
      <c r="N122" s="64">
        <v>233</v>
      </c>
      <c r="O122" s="64"/>
      <c r="P122" s="51">
        <v>530</v>
      </c>
      <c r="Q122" s="64">
        <f t="shared" si="31"/>
        <v>530</v>
      </c>
      <c r="R122" s="64"/>
      <c r="S122" s="64"/>
      <c r="T122" s="64"/>
      <c r="U122" s="64">
        <v>530</v>
      </c>
      <c r="V122" s="64"/>
      <c r="W122" s="64"/>
      <c r="X122" s="64"/>
      <c r="Y122" s="64"/>
      <c r="Z122" s="64"/>
      <c r="AA122" s="64"/>
      <c r="AB122" s="64"/>
      <c r="AC122" s="64" t="s">
        <v>267</v>
      </c>
      <c r="AD122" s="55" t="s">
        <v>516</v>
      </c>
      <c r="AE122" s="64" t="s">
        <v>487</v>
      </c>
      <c r="AF122" s="52" t="s">
        <v>488</v>
      </c>
      <c r="AG122" s="52" t="s">
        <v>93</v>
      </c>
      <c r="AH122" s="67" t="s">
        <v>517</v>
      </c>
      <c r="AI122" s="65" t="s">
        <v>518</v>
      </c>
      <c r="AJ122" s="68" t="s">
        <v>67</v>
      </c>
      <c r="AK122" s="68" t="s">
        <v>68</v>
      </c>
      <c r="AL122" s="67" t="s">
        <v>69</v>
      </c>
      <c r="AM122" s="69"/>
    </row>
    <row r="123" s="28" customFormat="1" ht="122" customHeight="1" spans="1:39">
      <c r="A123" s="51">
        <f>SUBTOTAL(103,$D$11:D123)</f>
        <v>60</v>
      </c>
      <c r="B123" s="78" t="s">
        <v>519</v>
      </c>
      <c r="C123" s="52">
        <v>2026</v>
      </c>
      <c r="D123" s="54" t="s">
        <v>520</v>
      </c>
      <c r="E123" s="54" t="s">
        <v>492</v>
      </c>
      <c r="F123" s="54" t="s">
        <v>494</v>
      </c>
      <c r="G123" s="54" t="s">
        <v>55</v>
      </c>
      <c r="H123" s="54" t="s">
        <v>369</v>
      </c>
      <c r="I123" s="66" t="s">
        <v>119</v>
      </c>
      <c r="J123" s="54" t="s">
        <v>521</v>
      </c>
      <c r="K123" s="64">
        <v>7</v>
      </c>
      <c r="L123" s="64" t="s">
        <v>336</v>
      </c>
      <c r="M123" s="64">
        <v>1</v>
      </c>
      <c r="N123" s="64">
        <v>667</v>
      </c>
      <c r="O123" s="64"/>
      <c r="P123" s="51">
        <v>390</v>
      </c>
      <c r="Q123" s="64">
        <f t="shared" si="31"/>
        <v>0</v>
      </c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 t="s">
        <v>522</v>
      </c>
      <c r="AD123" s="55" t="s">
        <v>523</v>
      </c>
      <c r="AE123" s="64" t="s">
        <v>487</v>
      </c>
      <c r="AF123" s="52" t="s">
        <v>488</v>
      </c>
      <c r="AG123" s="52" t="s">
        <v>93</v>
      </c>
      <c r="AH123" s="67" t="s">
        <v>524</v>
      </c>
      <c r="AI123" s="65" t="s">
        <v>525</v>
      </c>
      <c r="AJ123" s="68" t="s">
        <v>67</v>
      </c>
      <c r="AK123" s="68" t="s">
        <v>68</v>
      </c>
      <c r="AL123" s="67"/>
      <c r="AM123" s="69"/>
    </row>
    <row r="124" s="28" customFormat="1" ht="122" customHeight="1" spans="1:39">
      <c r="A124" s="51">
        <f>SUBTOTAL(103,$D$11:D124)</f>
        <v>61</v>
      </c>
      <c r="B124" s="78" t="s">
        <v>526</v>
      </c>
      <c r="C124" s="52">
        <v>2026</v>
      </c>
      <c r="D124" s="54" t="s">
        <v>527</v>
      </c>
      <c r="E124" s="54" t="s">
        <v>492</v>
      </c>
      <c r="F124" s="54" t="s">
        <v>494</v>
      </c>
      <c r="G124" s="54" t="s">
        <v>55</v>
      </c>
      <c r="H124" s="54" t="s">
        <v>528</v>
      </c>
      <c r="I124" s="66" t="s">
        <v>119</v>
      </c>
      <c r="J124" s="54" t="s">
        <v>529</v>
      </c>
      <c r="K124" s="64">
        <v>14</v>
      </c>
      <c r="L124" s="64" t="s">
        <v>336</v>
      </c>
      <c r="M124" s="64">
        <v>1</v>
      </c>
      <c r="N124" s="64">
        <v>100</v>
      </c>
      <c r="O124" s="64"/>
      <c r="P124" s="51">
        <v>790</v>
      </c>
      <c r="Q124" s="64">
        <f t="shared" si="31"/>
        <v>0</v>
      </c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 t="s">
        <v>128</v>
      </c>
      <c r="AD124" s="64" t="s">
        <v>129</v>
      </c>
      <c r="AE124" s="64" t="s">
        <v>377</v>
      </c>
      <c r="AF124" s="64" t="s">
        <v>378</v>
      </c>
      <c r="AG124" s="64" t="s">
        <v>93</v>
      </c>
      <c r="AH124" s="67" t="s">
        <v>530</v>
      </c>
      <c r="AI124" s="65" t="s">
        <v>531</v>
      </c>
      <c r="AJ124" s="68" t="s">
        <v>67</v>
      </c>
      <c r="AK124" s="68" t="s">
        <v>68</v>
      </c>
      <c r="AL124" s="67"/>
      <c r="AM124" s="69"/>
    </row>
    <row r="125" s="28" customFormat="1" ht="122" customHeight="1" spans="1:39">
      <c r="A125" s="51">
        <f>SUBTOTAL(103,$D$11:D125)</f>
        <v>62</v>
      </c>
      <c r="B125" s="78" t="s">
        <v>532</v>
      </c>
      <c r="C125" s="52">
        <v>2026</v>
      </c>
      <c r="D125" s="54" t="s">
        <v>533</v>
      </c>
      <c r="E125" s="54" t="s">
        <v>492</v>
      </c>
      <c r="F125" s="54" t="s">
        <v>494</v>
      </c>
      <c r="G125" s="54" t="s">
        <v>55</v>
      </c>
      <c r="H125" s="54" t="s">
        <v>534</v>
      </c>
      <c r="I125" s="66" t="s">
        <v>119</v>
      </c>
      <c r="J125" s="54" t="s">
        <v>535</v>
      </c>
      <c r="K125" s="64">
        <v>1.7</v>
      </c>
      <c r="L125" s="64" t="s">
        <v>336</v>
      </c>
      <c r="M125" s="64">
        <v>1</v>
      </c>
      <c r="N125" s="64">
        <v>420</v>
      </c>
      <c r="O125" s="64"/>
      <c r="P125" s="51">
        <v>100</v>
      </c>
      <c r="Q125" s="64">
        <f t="shared" si="31"/>
        <v>0</v>
      </c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 t="s">
        <v>128</v>
      </c>
      <c r="AD125" s="64" t="s">
        <v>129</v>
      </c>
      <c r="AE125" s="64" t="s">
        <v>487</v>
      </c>
      <c r="AF125" s="52" t="s">
        <v>488</v>
      </c>
      <c r="AG125" s="52" t="s">
        <v>93</v>
      </c>
      <c r="AH125" s="67" t="s">
        <v>536</v>
      </c>
      <c r="AI125" s="65" t="s">
        <v>537</v>
      </c>
      <c r="AJ125" s="68" t="s">
        <v>67</v>
      </c>
      <c r="AK125" s="68" t="s">
        <v>68</v>
      </c>
      <c r="AL125" s="67"/>
      <c r="AM125" s="69"/>
    </row>
    <row r="126" s="28" customFormat="1" ht="122" customHeight="1" spans="1:39">
      <c r="A126" s="51">
        <f>SUBTOTAL(103,$D$11:D126)</f>
        <v>63</v>
      </c>
      <c r="B126" s="78" t="s">
        <v>538</v>
      </c>
      <c r="C126" s="52">
        <v>2026</v>
      </c>
      <c r="D126" s="54" t="s">
        <v>539</v>
      </c>
      <c r="E126" s="54" t="s">
        <v>492</v>
      </c>
      <c r="F126" s="54" t="s">
        <v>494</v>
      </c>
      <c r="G126" s="54" t="s">
        <v>55</v>
      </c>
      <c r="H126" s="54" t="s">
        <v>178</v>
      </c>
      <c r="I126" s="66" t="s">
        <v>119</v>
      </c>
      <c r="J126" s="54" t="s">
        <v>540</v>
      </c>
      <c r="K126" s="64">
        <v>1.5</v>
      </c>
      <c r="L126" s="64" t="s">
        <v>336</v>
      </c>
      <c r="M126" s="64">
        <v>1</v>
      </c>
      <c r="N126" s="64">
        <v>30</v>
      </c>
      <c r="O126" s="64"/>
      <c r="P126" s="51">
        <v>70</v>
      </c>
      <c r="Q126" s="64">
        <f t="shared" si="31"/>
        <v>0</v>
      </c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 t="s">
        <v>128</v>
      </c>
      <c r="AD126" s="64" t="s">
        <v>129</v>
      </c>
      <c r="AE126" s="64" t="s">
        <v>487</v>
      </c>
      <c r="AF126" s="52" t="s">
        <v>488</v>
      </c>
      <c r="AG126" s="52" t="s">
        <v>93</v>
      </c>
      <c r="AH126" s="67" t="s">
        <v>541</v>
      </c>
      <c r="AI126" s="65" t="s">
        <v>531</v>
      </c>
      <c r="AJ126" s="68" t="s">
        <v>67</v>
      </c>
      <c r="AK126" s="68" t="s">
        <v>68</v>
      </c>
      <c r="AL126" s="67"/>
      <c r="AM126" s="69"/>
    </row>
    <row r="127" s="28" customFormat="1" ht="144" customHeight="1" spans="1:39">
      <c r="A127" s="51">
        <f>SUBTOTAL(103,$D$11:D127)</f>
        <v>64</v>
      </c>
      <c r="B127" s="78" t="s">
        <v>542</v>
      </c>
      <c r="C127" s="52">
        <v>2026</v>
      </c>
      <c r="D127" s="54" t="s">
        <v>543</v>
      </c>
      <c r="E127" s="54" t="s">
        <v>492</v>
      </c>
      <c r="F127" s="54" t="s">
        <v>494</v>
      </c>
      <c r="G127" s="54" t="s">
        <v>55</v>
      </c>
      <c r="H127" s="54" t="s">
        <v>544</v>
      </c>
      <c r="I127" s="66" t="s">
        <v>119</v>
      </c>
      <c r="J127" s="54" t="s">
        <v>545</v>
      </c>
      <c r="K127" s="64">
        <v>3.6</v>
      </c>
      <c r="L127" s="64" t="s">
        <v>336</v>
      </c>
      <c r="M127" s="64">
        <v>1</v>
      </c>
      <c r="N127" s="64">
        <v>80</v>
      </c>
      <c r="O127" s="64"/>
      <c r="P127" s="51">
        <v>200</v>
      </c>
      <c r="Q127" s="64">
        <f t="shared" si="31"/>
        <v>0</v>
      </c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 t="s">
        <v>128</v>
      </c>
      <c r="AD127" s="64" t="s">
        <v>129</v>
      </c>
      <c r="AE127" s="64" t="s">
        <v>487</v>
      </c>
      <c r="AF127" s="52" t="s">
        <v>488</v>
      </c>
      <c r="AG127" s="52" t="s">
        <v>93</v>
      </c>
      <c r="AH127" s="67" t="s">
        <v>546</v>
      </c>
      <c r="AI127" s="65" t="s">
        <v>531</v>
      </c>
      <c r="AJ127" s="68" t="s">
        <v>67</v>
      </c>
      <c r="AK127" s="68" t="s">
        <v>68</v>
      </c>
      <c r="AL127" s="67"/>
      <c r="AM127" s="69"/>
    </row>
    <row r="128" s="28" customFormat="1" ht="144" customHeight="1" spans="1:39">
      <c r="A128" s="51">
        <f>SUBTOTAL(103,$D$11:D128)</f>
        <v>65</v>
      </c>
      <c r="B128" s="78" t="s">
        <v>547</v>
      </c>
      <c r="C128" s="52">
        <v>2026</v>
      </c>
      <c r="D128" s="54" t="s">
        <v>548</v>
      </c>
      <c r="E128" s="54" t="s">
        <v>492</v>
      </c>
      <c r="F128" s="54" t="s">
        <v>494</v>
      </c>
      <c r="G128" s="54" t="s">
        <v>55</v>
      </c>
      <c r="H128" s="54" t="s">
        <v>549</v>
      </c>
      <c r="I128" s="66" t="s">
        <v>119</v>
      </c>
      <c r="J128" s="54" t="s">
        <v>550</v>
      </c>
      <c r="K128" s="64">
        <v>6.5</v>
      </c>
      <c r="L128" s="64" t="s">
        <v>336</v>
      </c>
      <c r="M128" s="64">
        <v>1</v>
      </c>
      <c r="N128" s="64">
        <v>656</v>
      </c>
      <c r="O128" s="64"/>
      <c r="P128" s="51">
        <v>400</v>
      </c>
      <c r="Q128" s="64">
        <f t="shared" si="31"/>
        <v>0</v>
      </c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 t="s">
        <v>128</v>
      </c>
      <c r="AD128" s="64" t="s">
        <v>129</v>
      </c>
      <c r="AE128" s="64" t="s">
        <v>487</v>
      </c>
      <c r="AF128" s="52" t="s">
        <v>488</v>
      </c>
      <c r="AG128" s="52" t="s">
        <v>93</v>
      </c>
      <c r="AH128" s="67" t="s">
        <v>541</v>
      </c>
      <c r="AI128" s="65" t="s">
        <v>531</v>
      </c>
      <c r="AJ128" s="68" t="s">
        <v>67</v>
      </c>
      <c r="AK128" s="68" t="s">
        <v>68</v>
      </c>
      <c r="AL128" s="67"/>
      <c r="AM128" s="69"/>
    </row>
    <row r="129" s="28" customFormat="1" ht="144" customHeight="1" spans="1:39">
      <c r="A129" s="51">
        <f>SUBTOTAL(103,$D$11:D129)</f>
        <v>66</v>
      </c>
      <c r="B129" s="78" t="s">
        <v>551</v>
      </c>
      <c r="C129" s="52">
        <v>2026</v>
      </c>
      <c r="D129" s="54" t="s">
        <v>552</v>
      </c>
      <c r="E129" s="54" t="s">
        <v>492</v>
      </c>
      <c r="F129" s="54" t="s">
        <v>494</v>
      </c>
      <c r="G129" s="54" t="s">
        <v>55</v>
      </c>
      <c r="H129" s="54" t="s">
        <v>553</v>
      </c>
      <c r="I129" s="66" t="s">
        <v>119</v>
      </c>
      <c r="J129" s="54" t="s">
        <v>554</v>
      </c>
      <c r="K129" s="64">
        <v>3.2</v>
      </c>
      <c r="L129" s="64" t="s">
        <v>336</v>
      </c>
      <c r="M129" s="64">
        <v>1</v>
      </c>
      <c r="N129" s="64">
        <v>489</v>
      </c>
      <c r="O129" s="64"/>
      <c r="P129" s="51">
        <v>360</v>
      </c>
      <c r="Q129" s="64">
        <f t="shared" si="31"/>
        <v>0</v>
      </c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 t="s">
        <v>267</v>
      </c>
      <c r="AD129" s="64" t="s">
        <v>516</v>
      </c>
      <c r="AE129" s="64" t="s">
        <v>487</v>
      </c>
      <c r="AF129" s="52" t="s">
        <v>488</v>
      </c>
      <c r="AG129" s="52" t="s">
        <v>93</v>
      </c>
      <c r="AH129" s="67" t="s">
        <v>555</v>
      </c>
      <c r="AI129" s="65" t="s">
        <v>556</v>
      </c>
      <c r="AJ129" s="68" t="s">
        <v>67</v>
      </c>
      <c r="AK129" s="68" t="s">
        <v>68</v>
      </c>
      <c r="AL129" s="67"/>
      <c r="AM129" s="69"/>
    </row>
    <row r="130" s="28" customFormat="1" ht="144" customHeight="1" spans="1:39">
      <c r="A130" s="51">
        <f>SUBTOTAL(103,$D$11:D130)</f>
        <v>67</v>
      </c>
      <c r="B130" s="78" t="s">
        <v>557</v>
      </c>
      <c r="C130" s="52">
        <v>2026</v>
      </c>
      <c r="D130" s="54" t="s">
        <v>558</v>
      </c>
      <c r="E130" s="54" t="s">
        <v>492</v>
      </c>
      <c r="F130" s="54" t="s">
        <v>494</v>
      </c>
      <c r="G130" s="54" t="s">
        <v>55</v>
      </c>
      <c r="H130" s="54" t="s">
        <v>559</v>
      </c>
      <c r="I130" s="66" t="s">
        <v>119</v>
      </c>
      <c r="J130" s="54" t="s">
        <v>560</v>
      </c>
      <c r="K130" s="64">
        <v>1</v>
      </c>
      <c r="L130" s="64" t="s">
        <v>127</v>
      </c>
      <c r="M130" s="64">
        <v>1</v>
      </c>
      <c r="N130" s="64">
        <v>675</v>
      </c>
      <c r="O130" s="64"/>
      <c r="P130" s="51">
        <v>1000</v>
      </c>
      <c r="Q130" s="64">
        <f t="shared" si="31"/>
        <v>0</v>
      </c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 t="s">
        <v>522</v>
      </c>
      <c r="AD130" s="64" t="s">
        <v>523</v>
      </c>
      <c r="AE130" s="64" t="s">
        <v>487</v>
      </c>
      <c r="AF130" s="52" t="s">
        <v>488</v>
      </c>
      <c r="AG130" s="52" t="s">
        <v>93</v>
      </c>
      <c r="AH130" s="67" t="s">
        <v>561</v>
      </c>
      <c r="AI130" s="65" t="s">
        <v>562</v>
      </c>
      <c r="AJ130" s="68" t="s">
        <v>67</v>
      </c>
      <c r="AK130" s="68" t="s">
        <v>68</v>
      </c>
      <c r="AL130" s="67"/>
      <c r="AM130" s="69"/>
    </row>
    <row r="131" s="28" customFormat="1" ht="144" customHeight="1" spans="1:39">
      <c r="A131" s="51">
        <f>SUBTOTAL(103,$D$11:D131)</f>
        <v>68</v>
      </c>
      <c r="B131" s="78" t="s">
        <v>563</v>
      </c>
      <c r="C131" s="52">
        <v>2026</v>
      </c>
      <c r="D131" s="54" t="s">
        <v>564</v>
      </c>
      <c r="E131" s="54" t="s">
        <v>492</v>
      </c>
      <c r="F131" s="54" t="s">
        <v>494</v>
      </c>
      <c r="G131" s="54" t="s">
        <v>55</v>
      </c>
      <c r="H131" s="54" t="s">
        <v>565</v>
      </c>
      <c r="I131" s="66" t="s">
        <v>566</v>
      </c>
      <c r="J131" s="54" t="s">
        <v>567</v>
      </c>
      <c r="K131" s="64">
        <v>4</v>
      </c>
      <c r="L131" s="64" t="s">
        <v>127</v>
      </c>
      <c r="M131" s="64">
        <v>1</v>
      </c>
      <c r="N131" s="64">
        <v>216</v>
      </c>
      <c r="O131" s="64">
        <v>855</v>
      </c>
      <c r="P131" s="51">
        <v>390</v>
      </c>
      <c r="Q131" s="64">
        <f>R131+S131+T131+U131+V131+X131+Y131</f>
        <v>0</v>
      </c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 t="s">
        <v>568</v>
      </c>
      <c r="AD131" s="64" t="s">
        <v>249</v>
      </c>
      <c r="AE131" s="64" t="s">
        <v>569</v>
      </c>
      <c r="AF131" s="52" t="s">
        <v>488</v>
      </c>
      <c r="AG131" s="52" t="s">
        <v>570</v>
      </c>
      <c r="AH131" s="67" t="s">
        <v>571</v>
      </c>
      <c r="AI131" s="65" t="s">
        <v>572</v>
      </c>
      <c r="AJ131" s="68" t="s">
        <v>166</v>
      </c>
      <c r="AK131" s="68"/>
      <c r="AL131" s="52" t="s">
        <v>69</v>
      </c>
      <c r="AM131" s="69"/>
    </row>
    <row r="132" s="28" customFormat="1" ht="180" customHeight="1" spans="1:39">
      <c r="A132" s="51">
        <f>SUBTOTAL(103,$D$11:D132)</f>
        <v>69</v>
      </c>
      <c r="B132" s="78" t="s">
        <v>573</v>
      </c>
      <c r="C132" s="52">
        <v>2026</v>
      </c>
      <c r="D132" s="54" t="s">
        <v>574</v>
      </c>
      <c r="E132" s="54" t="s">
        <v>492</v>
      </c>
      <c r="F132" s="54" t="s">
        <v>494</v>
      </c>
      <c r="G132" s="54" t="s">
        <v>55</v>
      </c>
      <c r="H132" s="54" t="s">
        <v>575</v>
      </c>
      <c r="I132" s="66" t="s">
        <v>576</v>
      </c>
      <c r="J132" s="54" t="s">
        <v>577</v>
      </c>
      <c r="K132" s="64">
        <v>1</v>
      </c>
      <c r="L132" s="64" t="s">
        <v>127</v>
      </c>
      <c r="M132" s="64">
        <v>1</v>
      </c>
      <c r="N132" s="64">
        <v>1618</v>
      </c>
      <c r="O132" s="64">
        <v>6624</v>
      </c>
      <c r="P132" s="51">
        <v>200</v>
      </c>
      <c r="Q132" s="64">
        <f>R132+S132+T132+U132+V132+X132+Y132</f>
        <v>200</v>
      </c>
      <c r="R132" s="64">
        <v>200</v>
      </c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 t="s">
        <v>150</v>
      </c>
      <c r="AD132" s="64" t="s">
        <v>151</v>
      </c>
      <c r="AE132" s="64" t="s">
        <v>578</v>
      </c>
      <c r="AF132" s="52" t="s">
        <v>579</v>
      </c>
      <c r="AG132" s="52" t="s">
        <v>93</v>
      </c>
      <c r="AH132" s="67" t="s">
        <v>580</v>
      </c>
      <c r="AI132" s="65" t="s">
        <v>581</v>
      </c>
      <c r="AJ132" s="68" t="s">
        <v>166</v>
      </c>
      <c r="AK132" s="68"/>
      <c r="AL132" s="52" t="s">
        <v>69</v>
      </c>
      <c r="AM132" s="69"/>
    </row>
    <row r="133" s="28" customFormat="1" ht="30" hidden="1" customHeight="1" spans="1:39">
      <c r="A133" s="60" t="s">
        <v>50</v>
      </c>
      <c r="B133" s="47" t="s">
        <v>582</v>
      </c>
      <c r="C133" s="47"/>
      <c r="D133" s="47"/>
      <c r="E133" s="47"/>
      <c r="F133" s="47"/>
      <c r="G133" s="47"/>
      <c r="H133" s="47"/>
      <c r="I133" s="47"/>
      <c r="J133" s="47"/>
      <c r="K133" s="61">
        <f>SUM(K134)</f>
        <v>3</v>
      </c>
      <c r="L133" s="61"/>
      <c r="M133" s="61">
        <f>SUM(M134)</f>
        <v>1</v>
      </c>
      <c r="N133" s="61">
        <f>SUM(N134)</f>
        <v>360</v>
      </c>
      <c r="O133" s="61">
        <f>SUM(O134)</f>
        <v>1536</v>
      </c>
      <c r="P133" s="61">
        <f>SUM(P134)</f>
        <v>120</v>
      </c>
      <c r="Q133" s="61">
        <f>SUM(Q134)</f>
        <v>100</v>
      </c>
      <c r="R133" s="61">
        <f t="shared" ref="R133:AB133" si="32">SUM(R134)</f>
        <v>100</v>
      </c>
      <c r="S133" s="61">
        <f t="shared" si="32"/>
        <v>0</v>
      </c>
      <c r="T133" s="61">
        <f t="shared" si="32"/>
        <v>0</v>
      </c>
      <c r="U133" s="61">
        <f t="shared" si="32"/>
        <v>0</v>
      </c>
      <c r="V133" s="61">
        <f t="shared" si="32"/>
        <v>0</v>
      </c>
      <c r="W133" s="61">
        <f t="shared" si="32"/>
        <v>0</v>
      </c>
      <c r="X133" s="61">
        <f t="shared" si="32"/>
        <v>0</v>
      </c>
      <c r="Y133" s="61">
        <f t="shared" si="32"/>
        <v>0</v>
      </c>
      <c r="Z133" s="61">
        <f t="shared" si="32"/>
        <v>0</v>
      </c>
      <c r="AA133" s="61">
        <f t="shared" si="32"/>
        <v>0</v>
      </c>
      <c r="AB133" s="61">
        <f t="shared" si="32"/>
        <v>0</v>
      </c>
      <c r="AC133" s="62"/>
      <c r="AD133" s="62"/>
      <c r="AE133" s="62"/>
      <c r="AF133" s="62"/>
      <c r="AG133" s="62"/>
      <c r="AH133" s="62"/>
      <c r="AI133" s="63"/>
      <c r="AJ133" s="62"/>
      <c r="AK133" s="62"/>
      <c r="AL133" s="62"/>
    </row>
    <row r="134" s="28" customFormat="1" ht="123" customHeight="1" spans="1:39">
      <c r="A134" s="51">
        <f>SUBTOTAL(103,$D$11:D134)</f>
        <v>70</v>
      </c>
      <c r="B134" s="78" t="s">
        <v>583</v>
      </c>
      <c r="C134" s="52">
        <v>2026</v>
      </c>
      <c r="D134" s="54" t="s">
        <v>584</v>
      </c>
      <c r="E134" s="54" t="s">
        <v>492</v>
      </c>
      <c r="F134" s="54" t="s">
        <v>582</v>
      </c>
      <c r="G134" s="54" t="s">
        <v>55</v>
      </c>
      <c r="H134" s="54" t="s">
        <v>134</v>
      </c>
      <c r="I134" s="66" t="s">
        <v>119</v>
      </c>
      <c r="J134" s="54" t="s">
        <v>585</v>
      </c>
      <c r="K134" s="64">
        <v>3</v>
      </c>
      <c r="L134" s="64" t="s">
        <v>336</v>
      </c>
      <c r="M134" s="64">
        <v>1</v>
      </c>
      <c r="N134" s="64">
        <v>360</v>
      </c>
      <c r="O134" s="64">
        <v>1536</v>
      </c>
      <c r="P134" s="51">
        <v>120</v>
      </c>
      <c r="Q134" s="64">
        <f>R134+S134+T134+U134+V134+W134+X134+Y134</f>
        <v>100</v>
      </c>
      <c r="R134" s="64">
        <v>100</v>
      </c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 t="s">
        <v>136</v>
      </c>
      <c r="AD134" s="64" t="s">
        <v>273</v>
      </c>
      <c r="AE134" s="64" t="s">
        <v>487</v>
      </c>
      <c r="AF134" s="52" t="s">
        <v>488</v>
      </c>
      <c r="AG134" s="52" t="s">
        <v>93</v>
      </c>
      <c r="AH134" s="67" t="s">
        <v>586</v>
      </c>
      <c r="AI134" s="65" t="s">
        <v>525</v>
      </c>
      <c r="AJ134" s="68" t="s">
        <v>67</v>
      </c>
      <c r="AK134" s="68" t="s">
        <v>68</v>
      </c>
      <c r="AL134" s="67" t="s">
        <v>69</v>
      </c>
      <c r="AM134" s="69"/>
    </row>
    <row r="135" s="28" customFormat="1" ht="30" hidden="1" customHeight="1" spans="1:39">
      <c r="A135" s="60" t="s">
        <v>50</v>
      </c>
      <c r="B135" s="47" t="s">
        <v>587</v>
      </c>
      <c r="C135" s="47"/>
      <c r="D135" s="47"/>
      <c r="E135" s="47"/>
      <c r="F135" s="47"/>
      <c r="G135" s="47"/>
      <c r="H135" s="47"/>
      <c r="I135" s="47"/>
      <c r="J135" s="47"/>
      <c r="K135" s="61">
        <f>SUM(K136:K140)</f>
        <v>75</v>
      </c>
      <c r="L135" s="61"/>
      <c r="M135" s="61">
        <f>SUM(M136:M140)</f>
        <v>5</v>
      </c>
      <c r="N135" s="61">
        <f>SUM(N136:N140)</f>
        <v>1901</v>
      </c>
      <c r="O135" s="61">
        <f>SUM(O136:O140)</f>
        <v>9519</v>
      </c>
      <c r="P135" s="61">
        <f>SUM(P136:P140)</f>
        <v>4786.28</v>
      </c>
      <c r="Q135" s="61">
        <f>SUM(Q136:Q140)</f>
        <v>3412.279</v>
      </c>
      <c r="R135" s="61">
        <f t="shared" ref="R135:AB135" si="33">SUM(R136:R140)</f>
        <v>2100</v>
      </c>
      <c r="S135" s="61">
        <f t="shared" si="33"/>
        <v>1312.279</v>
      </c>
      <c r="T135" s="61">
        <f t="shared" si="33"/>
        <v>0</v>
      </c>
      <c r="U135" s="61">
        <f t="shared" si="33"/>
        <v>0</v>
      </c>
      <c r="V135" s="61">
        <f t="shared" si="33"/>
        <v>0</v>
      </c>
      <c r="W135" s="61">
        <f t="shared" si="33"/>
        <v>0</v>
      </c>
      <c r="X135" s="61">
        <f t="shared" si="33"/>
        <v>0</v>
      </c>
      <c r="Y135" s="61">
        <f t="shared" si="33"/>
        <v>0</v>
      </c>
      <c r="Z135" s="61">
        <f t="shared" si="33"/>
        <v>0</v>
      </c>
      <c r="AA135" s="61">
        <f t="shared" si="33"/>
        <v>0</v>
      </c>
      <c r="AB135" s="61">
        <f t="shared" si="33"/>
        <v>0</v>
      </c>
      <c r="AC135" s="62"/>
      <c r="AD135" s="62"/>
      <c r="AE135" s="62"/>
      <c r="AF135" s="62"/>
      <c r="AG135" s="62"/>
      <c r="AH135" s="62"/>
      <c r="AI135" s="63"/>
      <c r="AJ135" s="62"/>
      <c r="AK135" s="62"/>
      <c r="AL135" s="62"/>
    </row>
    <row r="136" s="28" customFormat="1" ht="223" customHeight="1" spans="1:39">
      <c r="A136" s="51">
        <f>SUBTOTAL(103,$D$11:D136)</f>
        <v>71</v>
      </c>
      <c r="B136" s="78" t="s">
        <v>588</v>
      </c>
      <c r="C136" s="78">
        <v>2026</v>
      </c>
      <c r="D136" s="54" t="s">
        <v>589</v>
      </c>
      <c r="E136" s="54" t="s">
        <v>492</v>
      </c>
      <c r="F136" s="54" t="s">
        <v>587</v>
      </c>
      <c r="G136" s="54" t="s">
        <v>55</v>
      </c>
      <c r="H136" s="54" t="s">
        <v>590</v>
      </c>
      <c r="I136" s="66" t="s">
        <v>119</v>
      </c>
      <c r="J136" s="54" t="s">
        <v>591</v>
      </c>
      <c r="K136" s="64">
        <v>14</v>
      </c>
      <c r="L136" s="64" t="s">
        <v>336</v>
      </c>
      <c r="M136" s="64">
        <v>1</v>
      </c>
      <c r="N136" s="64">
        <v>112</v>
      </c>
      <c r="O136" s="64">
        <v>2910</v>
      </c>
      <c r="P136" s="64">
        <v>730.51</v>
      </c>
      <c r="Q136" s="64">
        <f>R136+S136+T136+U136+V136+W136+X136+Y136</f>
        <v>650</v>
      </c>
      <c r="R136" s="64">
        <v>300</v>
      </c>
      <c r="S136" s="64">
        <v>350</v>
      </c>
      <c r="T136" s="64"/>
      <c r="U136" s="64"/>
      <c r="V136" s="64"/>
      <c r="W136" s="64"/>
      <c r="X136" s="64"/>
      <c r="Y136" s="64"/>
      <c r="Z136" s="64"/>
      <c r="AA136" s="64"/>
      <c r="AB136" s="64"/>
      <c r="AC136" s="64" t="s">
        <v>337</v>
      </c>
      <c r="AD136" s="64" t="s">
        <v>338</v>
      </c>
      <c r="AE136" s="64" t="s">
        <v>339</v>
      </c>
      <c r="AF136" s="64" t="s">
        <v>340</v>
      </c>
      <c r="AG136" s="64" t="s">
        <v>340</v>
      </c>
      <c r="AH136" s="67" t="s">
        <v>592</v>
      </c>
      <c r="AI136" s="65" t="s">
        <v>593</v>
      </c>
      <c r="AJ136" s="68" t="s">
        <v>67</v>
      </c>
      <c r="AK136" s="68" t="s">
        <v>68</v>
      </c>
      <c r="AL136" s="67" t="s">
        <v>69</v>
      </c>
      <c r="AM136" s="69"/>
    </row>
    <row r="137" s="28" customFormat="1" ht="245" customHeight="1" spans="1:39">
      <c r="A137" s="51">
        <f>SUBTOTAL(103,$D$11:D137)</f>
        <v>72</v>
      </c>
      <c r="B137" s="78" t="s">
        <v>594</v>
      </c>
      <c r="C137" s="78">
        <v>2026</v>
      </c>
      <c r="D137" s="54" t="s">
        <v>595</v>
      </c>
      <c r="E137" s="54" t="s">
        <v>492</v>
      </c>
      <c r="F137" s="54" t="s">
        <v>587</v>
      </c>
      <c r="G137" s="54" t="s">
        <v>55</v>
      </c>
      <c r="H137" s="54" t="s">
        <v>596</v>
      </c>
      <c r="I137" s="66" t="s">
        <v>119</v>
      </c>
      <c r="J137" s="54" t="s">
        <v>597</v>
      </c>
      <c r="K137" s="64">
        <v>26</v>
      </c>
      <c r="L137" s="64" t="s">
        <v>336</v>
      </c>
      <c r="M137" s="64">
        <v>1</v>
      </c>
      <c r="N137" s="64">
        <v>756</v>
      </c>
      <c r="O137" s="64">
        <v>3740</v>
      </c>
      <c r="P137" s="64">
        <v>1530.26</v>
      </c>
      <c r="Q137" s="64">
        <f>R137+S137+T137+U137+V137+W137+X137+Y137</f>
        <v>1150</v>
      </c>
      <c r="R137" s="64">
        <v>600</v>
      </c>
      <c r="S137" s="64">
        <v>550</v>
      </c>
      <c r="T137" s="64"/>
      <c r="U137" s="64"/>
      <c r="V137" s="64"/>
      <c r="W137" s="64"/>
      <c r="X137" s="64"/>
      <c r="Y137" s="64"/>
      <c r="Z137" s="64"/>
      <c r="AA137" s="64"/>
      <c r="AB137" s="64"/>
      <c r="AC137" s="64" t="s">
        <v>337</v>
      </c>
      <c r="AD137" s="64" t="s">
        <v>338</v>
      </c>
      <c r="AE137" s="64" t="s">
        <v>339</v>
      </c>
      <c r="AF137" s="64" t="s">
        <v>340</v>
      </c>
      <c r="AG137" s="64" t="s">
        <v>340</v>
      </c>
      <c r="AH137" s="67" t="s">
        <v>598</v>
      </c>
      <c r="AI137" s="65" t="s">
        <v>593</v>
      </c>
      <c r="AJ137" s="68" t="s">
        <v>67</v>
      </c>
      <c r="AK137" s="68" t="s">
        <v>68</v>
      </c>
      <c r="AL137" s="67" t="s">
        <v>69</v>
      </c>
      <c r="AM137" s="69"/>
    </row>
    <row r="138" s="28" customFormat="1" ht="210" customHeight="1" spans="1:39">
      <c r="A138" s="51">
        <f>SUBTOTAL(103,$D$11:D138)</f>
        <v>73</v>
      </c>
      <c r="B138" s="78" t="s">
        <v>599</v>
      </c>
      <c r="C138" s="78">
        <v>2026</v>
      </c>
      <c r="D138" s="54" t="s">
        <v>600</v>
      </c>
      <c r="E138" s="54" t="s">
        <v>492</v>
      </c>
      <c r="F138" s="54" t="s">
        <v>587</v>
      </c>
      <c r="G138" s="54" t="s">
        <v>55</v>
      </c>
      <c r="H138" s="54" t="s">
        <v>601</v>
      </c>
      <c r="I138" s="66" t="s">
        <v>119</v>
      </c>
      <c r="J138" s="54" t="s">
        <v>602</v>
      </c>
      <c r="K138" s="64">
        <v>10</v>
      </c>
      <c r="L138" s="64" t="s">
        <v>336</v>
      </c>
      <c r="M138" s="64">
        <v>1</v>
      </c>
      <c r="N138" s="64">
        <v>23</v>
      </c>
      <c r="O138" s="64">
        <v>211</v>
      </c>
      <c r="P138" s="64">
        <v>995.51</v>
      </c>
      <c r="Q138" s="64">
        <f>R138+S138+T138+U138+V138+W138+X138+Y138</f>
        <v>707.279</v>
      </c>
      <c r="R138" s="64">
        <v>600</v>
      </c>
      <c r="S138" s="64">
        <v>107.279</v>
      </c>
      <c r="T138" s="64"/>
      <c r="U138" s="64"/>
      <c r="V138" s="64"/>
      <c r="W138" s="64"/>
      <c r="X138" s="64"/>
      <c r="Y138" s="64"/>
      <c r="Z138" s="64"/>
      <c r="AA138" s="64"/>
      <c r="AB138" s="64"/>
      <c r="AC138" s="64" t="s">
        <v>337</v>
      </c>
      <c r="AD138" s="64" t="s">
        <v>338</v>
      </c>
      <c r="AE138" s="64" t="s">
        <v>339</v>
      </c>
      <c r="AF138" s="64" t="s">
        <v>340</v>
      </c>
      <c r="AG138" s="64" t="s">
        <v>340</v>
      </c>
      <c r="AH138" s="67" t="s">
        <v>603</v>
      </c>
      <c r="AI138" s="65" t="s">
        <v>593</v>
      </c>
      <c r="AJ138" s="68" t="s">
        <v>67</v>
      </c>
      <c r="AK138" s="68" t="s">
        <v>68</v>
      </c>
      <c r="AL138" s="67" t="s">
        <v>69</v>
      </c>
      <c r="AM138" s="69"/>
    </row>
    <row r="139" s="28" customFormat="1" ht="206" customHeight="1" spans="1:39">
      <c r="A139" s="51">
        <f>SUBTOTAL(103,$D$11:D139)</f>
        <v>74</v>
      </c>
      <c r="B139" s="78" t="s">
        <v>604</v>
      </c>
      <c r="C139" s="78">
        <v>2026</v>
      </c>
      <c r="D139" s="54" t="s">
        <v>605</v>
      </c>
      <c r="E139" s="54" t="s">
        <v>492</v>
      </c>
      <c r="F139" s="54" t="s">
        <v>587</v>
      </c>
      <c r="G139" s="54" t="s">
        <v>55</v>
      </c>
      <c r="H139" s="54" t="s">
        <v>606</v>
      </c>
      <c r="I139" s="66" t="s">
        <v>119</v>
      </c>
      <c r="J139" s="54" t="s">
        <v>607</v>
      </c>
      <c r="K139" s="64">
        <v>15</v>
      </c>
      <c r="L139" s="64" t="s">
        <v>336</v>
      </c>
      <c r="M139" s="64">
        <v>1</v>
      </c>
      <c r="N139" s="64">
        <v>219</v>
      </c>
      <c r="O139" s="64">
        <v>817</v>
      </c>
      <c r="P139" s="64">
        <v>1200</v>
      </c>
      <c r="Q139" s="64">
        <f>R139+S139+T139+U139+V139+W139+X139+Y139</f>
        <v>905</v>
      </c>
      <c r="R139" s="64">
        <v>600</v>
      </c>
      <c r="S139" s="64">
        <v>305</v>
      </c>
      <c r="T139" s="64"/>
      <c r="U139" s="64"/>
      <c r="V139" s="64"/>
      <c r="W139" s="64"/>
      <c r="X139" s="64"/>
      <c r="Y139" s="64"/>
      <c r="Z139" s="64"/>
      <c r="AA139" s="64"/>
      <c r="AB139" s="64"/>
      <c r="AC139" s="64" t="s">
        <v>337</v>
      </c>
      <c r="AD139" s="64" t="s">
        <v>338</v>
      </c>
      <c r="AE139" s="64" t="s">
        <v>339</v>
      </c>
      <c r="AF139" s="64" t="s">
        <v>340</v>
      </c>
      <c r="AG139" s="64" t="s">
        <v>340</v>
      </c>
      <c r="AH139" s="67" t="s">
        <v>608</v>
      </c>
      <c r="AI139" s="65" t="s">
        <v>593</v>
      </c>
      <c r="AJ139" s="68" t="s">
        <v>67</v>
      </c>
      <c r="AK139" s="68" t="s">
        <v>68</v>
      </c>
      <c r="AL139" s="67" t="s">
        <v>69</v>
      </c>
      <c r="AM139" s="69"/>
    </row>
    <row r="140" s="28" customFormat="1" ht="121" customHeight="1" spans="1:39">
      <c r="A140" s="51">
        <f>SUBTOTAL(103,$D$11:D140)</f>
        <v>75</v>
      </c>
      <c r="B140" s="78" t="s">
        <v>609</v>
      </c>
      <c r="C140" s="78">
        <v>2026</v>
      </c>
      <c r="D140" s="54" t="s">
        <v>610</v>
      </c>
      <c r="E140" s="54" t="s">
        <v>492</v>
      </c>
      <c r="F140" s="54" t="s">
        <v>587</v>
      </c>
      <c r="G140" s="54" t="s">
        <v>55</v>
      </c>
      <c r="H140" s="54" t="s">
        <v>611</v>
      </c>
      <c r="I140" s="66" t="s">
        <v>119</v>
      </c>
      <c r="J140" s="54" t="s">
        <v>612</v>
      </c>
      <c r="K140" s="64">
        <v>10</v>
      </c>
      <c r="L140" s="64" t="s">
        <v>336</v>
      </c>
      <c r="M140" s="64">
        <v>1</v>
      </c>
      <c r="N140" s="64">
        <v>791</v>
      </c>
      <c r="O140" s="64">
        <v>1841</v>
      </c>
      <c r="P140" s="64">
        <v>330</v>
      </c>
      <c r="Q140" s="64">
        <f>R140+S140+T140+U140+V140+W140+X140+Y140</f>
        <v>0</v>
      </c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 t="s">
        <v>112</v>
      </c>
      <c r="AD140" s="52" t="s">
        <v>113</v>
      </c>
      <c r="AE140" s="64" t="s">
        <v>339</v>
      </c>
      <c r="AF140" s="64" t="s">
        <v>340</v>
      </c>
      <c r="AG140" s="64" t="s">
        <v>340</v>
      </c>
      <c r="AH140" s="67" t="s">
        <v>613</v>
      </c>
      <c r="AI140" s="66" t="s">
        <v>593</v>
      </c>
      <c r="AJ140" s="68" t="s">
        <v>67</v>
      </c>
      <c r="AK140" s="68" t="s">
        <v>68</v>
      </c>
      <c r="AL140" s="67"/>
      <c r="AM140" s="69"/>
    </row>
    <row r="141" s="28" customFormat="1" ht="30" hidden="1" customHeight="1" spans="1:39">
      <c r="A141" s="60" t="s">
        <v>50</v>
      </c>
      <c r="B141" s="47" t="s">
        <v>614</v>
      </c>
      <c r="C141" s="47"/>
      <c r="D141" s="47"/>
      <c r="E141" s="47"/>
      <c r="F141" s="47"/>
      <c r="G141" s="47"/>
      <c r="H141" s="47"/>
      <c r="I141" s="47"/>
      <c r="J141" s="47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2"/>
      <c r="AD141" s="62"/>
      <c r="AE141" s="62"/>
      <c r="AF141" s="62"/>
      <c r="AG141" s="62"/>
      <c r="AH141" s="62"/>
      <c r="AI141" s="63"/>
      <c r="AJ141" s="62"/>
      <c r="AK141" s="62"/>
      <c r="AL141" s="62"/>
    </row>
    <row r="142" s="28" customFormat="1" ht="30" hidden="1" customHeight="1" spans="1:39">
      <c r="A142" s="60" t="s">
        <v>50</v>
      </c>
      <c r="B142" s="47" t="s">
        <v>615</v>
      </c>
      <c r="C142" s="47"/>
      <c r="D142" s="47"/>
      <c r="E142" s="47"/>
      <c r="F142" s="47"/>
      <c r="G142" s="47"/>
      <c r="H142" s="47"/>
      <c r="I142" s="47"/>
      <c r="J142" s="47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2"/>
      <c r="AD142" s="62"/>
      <c r="AE142" s="62"/>
      <c r="AF142" s="62"/>
      <c r="AG142" s="62"/>
      <c r="AH142" s="62"/>
      <c r="AI142" s="63"/>
      <c r="AJ142" s="62"/>
      <c r="AK142" s="62"/>
      <c r="AL142" s="62"/>
    </row>
    <row r="143" s="28" customFormat="1" ht="30" hidden="1" customHeight="1" spans="1:39">
      <c r="A143" s="60" t="s">
        <v>50</v>
      </c>
      <c r="B143" s="47" t="s">
        <v>616</v>
      </c>
      <c r="C143" s="47"/>
      <c r="D143" s="47"/>
      <c r="E143" s="47"/>
      <c r="F143" s="47"/>
      <c r="G143" s="47"/>
      <c r="H143" s="47"/>
      <c r="I143" s="47"/>
      <c r="J143" s="47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2"/>
      <c r="AD143" s="62"/>
      <c r="AE143" s="62"/>
      <c r="AF143" s="62"/>
      <c r="AG143" s="62"/>
      <c r="AH143" s="62"/>
      <c r="AI143" s="63"/>
      <c r="AJ143" s="62"/>
      <c r="AK143" s="62"/>
      <c r="AL143" s="62"/>
    </row>
    <row r="144" s="28" customFormat="1" ht="30" hidden="1" customHeight="1" spans="1:39">
      <c r="A144" s="60" t="s">
        <v>50</v>
      </c>
      <c r="B144" s="47" t="s">
        <v>617</v>
      </c>
      <c r="C144" s="47"/>
      <c r="D144" s="47"/>
      <c r="E144" s="47"/>
      <c r="F144" s="47"/>
      <c r="G144" s="47"/>
      <c r="H144" s="47"/>
      <c r="I144" s="47"/>
      <c r="J144" s="47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2"/>
      <c r="AD144" s="62"/>
      <c r="AE144" s="62"/>
      <c r="AF144" s="62"/>
      <c r="AG144" s="62"/>
      <c r="AH144" s="62"/>
      <c r="AI144" s="63"/>
      <c r="AJ144" s="62"/>
      <c r="AK144" s="62"/>
      <c r="AL144" s="62"/>
    </row>
    <row r="145" s="28" customFormat="1" ht="30" hidden="1" customHeight="1" spans="1:39">
      <c r="A145" s="60" t="s">
        <v>50</v>
      </c>
      <c r="B145" s="47" t="s">
        <v>618</v>
      </c>
      <c r="C145" s="47"/>
      <c r="D145" s="47"/>
      <c r="E145" s="47"/>
      <c r="F145" s="47"/>
      <c r="G145" s="47"/>
      <c r="H145" s="47"/>
      <c r="I145" s="47"/>
      <c r="J145" s="47"/>
      <c r="K145" s="61">
        <f>SUM(K146)</f>
        <v>1.1</v>
      </c>
      <c r="L145" s="61"/>
      <c r="M145" s="61">
        <f>SUM(M146:M150)</f>
        <v>5</v>
      </c>
      <c r="N145" s="61">
        <f>SUM(N146)</f>
        <v>593</v>
      </c>
      <c r="O145" s="61">
        <f>SUM(O146)</f>
        <v>2111</v>
      </c>
      <c r="P145" s="61">
        <f>SUM(P146:P150)</f>
        <v>1617.721</v>
      </c>
      <c r="Q145" s="61">
        <f>SUM(Q146)</f>
        <v>0</v>
      </c>
      <c r="R145" s="61">
        <f>SUM(R146)</f>
        <v>0</v>
      </c>
      <c r="S145" s="61">
        <f>SUM(S146:S150)</f>
        <v>707.721</v>
      </c>
      <c r="T145" s="61">
        <f t="shared" ref="T145:AB145" si="34">SUM(T146)</f>
        <v>0</v>
      </c>
      <c r="U145" s="61">
        <f t="shared" si="34"/>
        <v>0</v>
      </c>
      <c r="V145" s="61">
        <f t="shared" si="34"/>
        <v>0</v>
      </c>
      <c r="W145" s="61">
        <f t="shared" si="34"/>
        <v>0</v>
      </c>
      <c r="X145" s="61">
        <f t="shared" si="34"/>
        <v>0</v>
      </c>
      <c r="Y145" s="61">
        <f t="shared" si="34"/>
        <v>0</v>
      </c>
      <c r="Z145" s="61">
        <f t="shared" si="34"/>
        <v>0</v>
      </c>
      <c r="AA145" s="61">
        <f t="shared" si="34"/>
        <v>0</v>
      </c>
      <c r="AB145" s="61">
        <f t="shared" si="34"/>
        <v>0</v>
      </c>
      <c r="AC145" s="62"/>
      <c r="AD145" s="62"/>
      <c r="AE145" s="62"/>
      <c r="AF145" s="62"/>
      <c r="AG145" s="62"/>
      <c r="AH145" s="62"/>
      <c r="AI145" s="63"/>
      <c r="AJ145" s="62"/>
      <c r="AK145" s="62"/>
      <c r="AL145" s="62"/>
    </row>
    <row r="146" s="28" customFormat="1" ht="190" customHeight="1" spans="1:39">
      <c r="A146" s="51">
        <f>SUBTOTAL(103,$D$11:D146)</f>
        <v>76</v>
      </c>
      <c r="B146" s="78" t="s">
        <v>619</v>
      </c>
      <c r="C146" s="78">
        <v>2026</v>
      </c>
      <c r="D146" s="54" t="s">
        <v>620</v>
      </c>
      <c r="E146" s="54" t="s">
        <v>421</v>
      </c>
      <c r="F146" s="54" t="s">
        <v>618</v>
      </c>
      <c r="G146" s="66" t="s">
        <v>55</v>
      </c>
      <c r="H146" s="54" t="s">
        <v>621</v>
      </c>
      <c r="I146" s="66" t="s">
        <v>119</v>
      </c>
      <c r="J146" s="54" t="s">
        <v>622</v>
      </c>
      <c r="K146" s="64">
        <v>1.1</v>
      </c>
      <c r="L146" s="64" t="s">
        <v>336</v>
      </c>
      <c r="M146" s="64">
        <v>1</v>
      </c>
      <c r="N146" s="64">
        <v>593</v>
      </c>
      <c r="O146" s="64">
        <v>2111</v>
      </c>
      <c r="P146" s="51">
        <v>910</v>
      </c>
      <c r="Q146" s="64">
        <f>R146+S146+T146+U146+V146+W146+X146+Y146</f>
        <v>0</v>
      </c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 t="s">
        <v>337</v>
      </c>
      <c r="AD146" s="64" t="s">
        <v>338</v>
      </c>
      <c r="AE146" s="64" t="s">
        <v>339</v>
      </c>
      <c r="AF146" s="64" t="s">
        <v>340</v>
      </c>
      <c r="AG146" s="64" t="s">
        <v>340</v>
      </c>
      <c r="AH146" s="79" t="s">
        <v>623</v>
      </c>
      <c r="AI146" s="65" t="s">
        <v>624</v>
      </c>
      <c r="AJ146" s="68" t="s">
        <v>67</v>
      </c>
      <c r="AK146" s="68" t="s">
        <v>68</v>
      </c>
      <c r="AL146" s="67"/>
      <c r="AM146" s="69"/>
    </row>
    <row r="147" s="28" customFormat="1" ht="179" customHeight="1" spans="1:39">
      <c r="A147" s="51">
        <f>SUBTOTAL(103,$D$11:D147)</f>
        <v>77</v>
      </c>
      <c r="B147" s="78" t="s">
        <v>625</v>
      </c>
      <c r="C147" s="78">
        <v>2026</v>
      </c>
      <c r="D147" s="54" t="s">
        <v>626</v>
      </c>
      <c r="E147" s="54" t="s">
        <v>492</v>
      </c>
      <c r="F147" s="54" t="s">
        <v>627</v>
      </c>
      <c r="G147" s="66" t="s">
        <v>55</v>
      </c>
      <c r="H147" s="54" t="s">
        <v>628</v>
      </c>
      <c r="I147" s="66" t="s">
        <v>629</v>
      </c>
      <c r="J147" s="54" t="s">
        <v>630</v>
      </c>
      <c r="K147" s="64">
        <v>7</v>
      </c>
      <c r="L147" s="64" t="s">
        <v>631</v>
      </c>
      <c r="M147" s="64">
        <v>1</v>
      </c>
      <c r="N147" s="64">
        <v>7236</v>
      </c>
      <c r="O147" s="64">
        <v>29768</v>
      </c>
      <c r="P147" s="51">
        <v>392.721</v>
      </c>
      <c r="Q147" s="64">
        <f>R147+S147+T147+U147+V147+X147+Y147</f>
        <v>392.721</v>
      </c>
      <c r="R147" s="64"/>
      <c r="S147" s="64">
        <v>392.721</v>
      </c>
      <c r="T147" s="64"/>
      <c r="U147" s="64"/>
      <c r="V147" s="64"/>
      <c r="W147" s="64"/>
      <c r="X147" s="64"/>
      <c r="Y147" s="64"/>
      <c r="Z147" s="64"/>
      <c r="AA147" s="64"/>
      <c r="AB147" s="64"/>
      <c r="AC147" s="64" t="s">
        <v>632</v>
      </c>
      <c r="AD147" s="64" t="s">
        <v>633</v>
      </c>
      <c r="AE147" s="64" t="s">
        <v>634</v>
      </c>
      <c r="AF147" s="64" t="s">
        <v>635</v>
      </c>
      <c r="AG147" s="64" t="s">
        <v>64</v>
      </c>
      <c r="AH147" s="79" t="s">
        <v>636</v>
      </c>
      <c r="AI147" s="65" t="s">
        <v>637</v>
      </c>
      <c r="AJ147" s="68" t="s">
        <v>166</v>
      </c>
      <c r="AK147" s="68"/>
      <c r="AL147" s="52" t="s">
        <v>69</v>
      </c>
      <c r="AM147" s="69"/>
    </row>
    <row r="148" s="28" customFormat="1" ht="179" customHeight="1" spans="1:39">
      <c r="A148" s="51">
        <f>SUBTOTAL(103,$D$11:D148)</f>
        <v>78</v>
      </c>
      <c r="B148" s="78" t="s">
        <v>638</v>
      </c>
      <c r="C148" s="78">
        <v>2026</v>
      </c>
      <c r="D148" s="54" t="s">
        <v>639</v>
      </c>
      <c r="E148" s="54" t="s">
        <v>492</v>
      </c>
      <c r="F148" s="54" t="s">
        <v>618</v>
      </c>
      <c r="G148" s="66" t="s">
        <v>55</v>
      </c>
      <c r="H148" s="54" t="s">
        <v>640</v>
      </c>
      <c r="I148" s="66" t="s">
        <v>641</v>
      </c>
      <c r="J148" s="54" t="s">
        <v>642</v>
      </c>
      <c r="K148" s="64">
        <v>2000</v>
      </c>
      <c r="L148" s="64" t="s">
        <v>85</v>
      </c>
      <c r="M148" s="64">
        <v>1</v>
      </c>
      <c r="N148" s="70">
        <v>98</v>
      </c>
      <c r="O148" s="70">
        <v>343</v>
      </c>
      <c r="P148" s="51">
        <v>70</v>
      </c>
      <c r="Q148" s="64">
        <f>R148+S148+T148+U148+V148+X148+Y148</f>
        <v>70</v>
      </c>
      <c r="R148" s="64"/>
      <c r="S148" s="64">
        <v>70</v>
      </c>
      <c r="T148" s="64"/>
      <c r="U148" s="64"/>
      <c r="V148" s="64"/>
      <c r="W148" s="64"/>
      <c r="X148" s="64"/>
      <c r="Y148" s="64"/>
      <c r="Z148" s="64"/>
      <c r="AA148" s="64"/>
      <c r="AB148" s="64"/>
      <c r="AC148" s="64" t="s">
        <v>219</v>
      </c>
      <c r="AD148" s="64" t="s">
        <v>220</v>
      </c>
      <c r="AE148" s="64" t="s">
        <v>643</v>
      </c>
      <c r="AF148" s="64" t="s">
        <v>644</v>
      </c>
      <c r="AG148" s="64" t="s">
        <v>64</v>
      </c>
      <c r="AH148" s="59" t="s">
        <v>645</v>
      </c>
      <c r="AI148" s="52" t="s">
        <v>646</v>
      </c>
      <c r="AJ148" s="68" t="s">
        <v>166</v>
      </c>
      <c r="AK148" s="68"/>
      <c r="AL148" s="52" t="s">
        <v>69</v>
      </c>
      <c r="AM148" s="69"/>
    </row>
    <row r="149" s="28" customFormat="1" ht="179" customHeight="1" spans="1:39">
      <c r="A149" s="51">
        <f>SUBTOTAL(103,$D$11:D149)</f>
        <v>79</v>
      </c>
      <c r="B149" s="78" t="s">
        <v>647</v>
      </c>
      <c r="C149" s="78">
        <v>2026</v>
      </c>
      <c r="D149" s="54" t="s">
        <v>648</v>
      </c>
      <c r="E149" s="54" t="s">
        <v>492</v>
      </c>
      <c r="F149" s="54" t="s">
        <v>618</v>
      </c>
      <c r="G149" s="66" t="s">
        <v>55</v>
      </c>
      <c r="H149" s="54" t="s">
        <v>649</v>
      </c>
      <c r="I149" s="66" t="s">
        <v>576</v>
      </c>
      <c r="J149" s="54" t="s">
        <v>650</v>
      </c>
      <c r="K149" s="64">
        <v>4000</v>
      </c>
      <c r="L149" s="64" t="s">
        <v>85</v>
      </c>
      <c r="M149" s="64">
        <v>1</v>
      </c>
      <c r="N149" s="64">
        <v>50</v>
      </c>
      <c r="O149" s="64">
        <v>120</v>
      </c>
      <c r="P149" s="51">
        <v>140</v>
      </c>
      <c r="Q149" s="64">
        <f>R149+S149+T149+U149+V149+X149+Y149</f>
        <v>140</v>
      </c>
      <c r="R149" s="64"/>
      <c r="S149" s="64">
        <v>140</v>
      </c>
      <c r="T149" s="64"/>
      <c r="U149" s="64"/>
      <c r="V149" s="64"/>
      <c r="W149" s="64"/>
      <c r="X149" s="64"/>
      <c r="Y149" s="64"/>
      <c r="Z149" s="64"/>
      <c r="AA149" s="64"/>
      <c r="AB149" s="64"/>
      <c r="AC149" s="64" t="s">
        <v>150</v>
      </c>
      <c r="AD149" s="64" t="s">
        <v>151</v>
      </c>
      <c r="AE149" s="64" t="s">
        <v>643</v>
      </c>
      <c r="AF149" s="64" t="s">
        <v>644</v>
      </c>
      <c r="AG149" s="64" t="s">
        <v>64</v>
      </c>
      <c r="AH149" s="85" t="s">
        <v>651</v>
      </c>
      <c r="AI149" s="65" t="s">
        <v>652</v>
      </c>
      <c r="AJ149" s="68" t="s">
        <v>166</v>
      </c>
      <c r="AK149" s="68"/>
      <c r="AL149" s="52" t="s">
        <v>69</v>
      </c>
      <c r="AM149" s="69"/>
    </row>
    <row r="150" s="28" customFormat="1" ht="179" customHeight="1" spans="1:39">
      <c r="A150" s="51">
        <f>SUBTOTAL(103,$D$11:D150)</f>
        <v>80</v>
      </c>
      <c r="B150" s="78" t="s">
        <v>653</v>
      </c>
      <c r="C150" s="78">
        <v>2026</v>
      </c>
      <c r="D150" s="54" t="s">
        <v>654</v>
      </c>
      <c r="E150" s="54" t="s">
        <v>492</v>
      </c>
      <c r="F150" s="54" t="s">
        <v>618</v>
      </c>
      <c r="G150" s="66" t="s">
        <v>55</v>
      </c>
      <c r="H150" s="54" t="s">
        <v>553</v>
      </c>
      <c r="I150" s="66" t="s">
        <v>641</v>
      </c>
      <c r="J150" s="54" t="s">
        <v>655</v>
      </c>
      <c r="K150" s="64">
        <v>3000</v>
      </c>
      <c r="L150" s="64" t="s">
        <v>85</v>
      </c>
      <c r="M150" s="64">
        <v>1</v>
      </c>
      <c r="N150" s="70">
        <v>509</v>
      </c>
      <c r="O150" s="70">
        <v>1937</v>
      </c>
      <c r="P150" s="51">
        <v>105</v>
      </c>
      <c r="Q150" s="64">
        <f>R150+S150+T150+U150+V150+X150+Y150</f>
        <v>105</v>
      </c>
      <c r="R150" s="64"/>
      <c r="S150" s="64">
        <v>105</v>
      </c>
      <c r="T150" s="64"/>
      <c r="U150" s="64"/>
      <c r="V150" s="64"/>
      <c r="W150" s="64"/>
      <c r="X150" s="64"/>
      <c r="Y150" s="64"/>
      <c r="Z150" s="64"/>
      <c r="AA150" s="64"/>
      <c r="AB150" s="64"/>
      <c r="AC150" s="64" t="s">
        <v>267</v>
      </c>
      <c r="AD150" s="55" t="s">
        <v>516</v>
      </c>
      <c r="AE150" s="64" t="s">
        <v>643</v>
      </c>
      <c r="AF150" s="64" t="s">
        <v>644</v>
      </c>
      <c r="AG150" s="64" t="s">
        <v>64</v>
      </c>
      <c r="AH150" s="59" t="s">
        <v>656</v>
      </c>
      <c r="AI150" s="52" t="s">
        <v>657</v>
      </c>
      <c r="AJ150" s="68" t="s">
        <v>166</v>
      </c>
      <c r="AK150" s="68"/>
      <c r="AL150" s="52" t="s">
        <v>69</v>
      </c>
      <c r="AM150" s="69"/>
    </row>
    <row r="151" s="28" customFormat="1" ht="30" hidden="1" customHeight="1" spans="1:39">
      <c r="A151" s="86" t="s">
        <v>48</v>
      </c>
      <c r="B151" s="47" t="s">
        <v>658</v>
      </c>
      <c r="C151" s="47"/>
      <c r="D151" s="47"/>
      <c r="E151" s="47"/>
      <c r="F151" s="47"/>
      <c r="G151" s="47"/>
      <c r="H151" s="47"/>
      <c r="I151" s="47"/>
      <c r="J151" s="47"/>
      <c r="K151" s="61">
        <f>K152+K153+K157+K159</f>
        <v>240.5</v>
      </c>
      <c r="L151" s="61"/>
      <c r="M151" s="61">
        <f>M152+M153+M157+M159</f>
        <v>10</v>
      </c>
      <c r="N151" s="61">
        <f>N152+N153+N157+N159</f>
        <v>5756</v>
      </c>
      <c r="O151" s="61">
        <f>O152+O153+O157+O159</f>
        <v>17752</v>
      </c>
      <c r="P151" s="61">
        <f>P152+P153+P157+P159</f>
        <v>12148</v>
      </c>
      <c r="Q151" s="61">
        <f>Q152+Q153+Q157+Q159</f>
        <v>390</v>
      </c>
      <c r="R151" s="61">
        <f t="shared" ref="R151:AB151" si="35">R152+R153+R157+R159</f>
        <v>0</v>
      </c>
      <c r="S151" s="61">
        <f t="shared" si="35"/>
        <v>70</v>
      </c>
      <c r="T151" s="61">
        <f t="shared" si="35"/>
        <v>300</v>
      </c>
      <c r="U151" s="61">
        <f t="shared" si="35"/>
        <v>0</v>
      </c>
      <c r="V151" s="61">
        <f t="shared" si="35"/>
        <v>0</v>
      </c>
      <c r="W151" s="61">
        <f t="shared" si="35"/>
        <v>0</v>
      </c>
      <c r="X151" s="61">
        <f t="shared" si="35"/>
        <v>0</v>
      </c>
      <c r="Y151" s="61">
        <f t="shared" si="35"/>
        <v>20</v>
      </c>
      <c r="Z151" s="61">
        <f t="shared" si="35"/>
        <v>0</v>
      </c>
      <c r="AA151" s="61">
        <f t="shared" si="35"/>
        <v>0</v>
      </c>
      <c r="AB151" s="61">
        <f t="shared" si="35"/>
        <v>0</v>
      </c>
      <c r="AC151" s="62"/>
      <c r="AD151" s="62"/>
      <c r="AE151" s="62"/>
      <c r="AF151" s="62"/>
      <c r="AG151" s="62"/>
      <c r="AH151" s="62"/>
      <c r="AI151" s="63"/>
      <c r="AJ151" s="62"/>
      <c r="AK151" s="62"/>
      <c r="AL151" s="62"/>
    </row>
    <row r="152" s="28" customFormat="1" ht="30" hidden="1" customHeight="1" spans="1:39">
      <c r="A152" s="60" t="s">
        <v>50</v>
      </c>
      <c r="B152" s="47" t="s">
        <v>659</v>
      </c>
      <c r="C152" s="47"/>
      <c r="D152" s="47"/>
      <c r="E152" s="47"/>
      <c r="F152" s="47"/>
      <c r="G152" s="47"/>
      <c r="H152" s="47"/>
      <c r="I152" s="47"/>
      <c r="J152" s="47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2"/>
      <c r="AD152" s="62"/>
      <c r="AE152" s="62"/>
      <c r="AF152" s="62"/>
      <c r="AG152" s="62"/>
      <c r="AH152" s="62"/>
      <c r="AI152" s="63"/>
      <c r="AJ152" s="62"/>
      <c r="AK152" s="62"/>
      <c r="AL152" s="62"/>
    </row>
    <row r="153" s="28" customFormat="1" ht="30" hidden="1" customHeight="1" spans="1:39">
      <c r="A153" s="60" t="s">
        <v>50</v>
      </c>
      <c r="B153" s="47" t="s">
        <v>660</v>
      </c>
      <c r="C153" s="47"/>
      <c r="D153" s="47"/>
      <c r="E153" s="47"/>
      <c r="F153" s="47"/>
      <c r="G153" s="47"/>
      <c r="H153" s="47"/>
      <c r="I153" s="47"/>
      <c r="J153" s="47"/>
      <c r="K153" s="61">
        <f>SUM(K154:K156)</f>
        <v>48.3</v>
      </c>
      <c r="L153" s="61"/>
      <c r="M153" s="61">
        <f>SUM(M154:M156)</f>
        <v>3</v>
      </c>
      <c r="N153" s="61">
        <f>SUM(N154:N156)</f>
        <v>926</v>
      </c>
      <c r="O153" s="61">
        <f>SUM(O154:O156)</f>
        <v>3884</v>
      </c>
      <c r="P153" s="61">
        <f>SUM(P154:P156)</f>
        <v>1950</v>
      </c>
      <c r="Q153" s="61">
        <f>SUM(Q154:Q156)</f>
        <v>0</v>
      </c>
      <c r="R153" s="61">
        <f t="shared" ref="R153:AB153" si="36">SUM(R154:R156)</f>
        <v>0</v>
      </c>
      <c r="S153" s="61">
        <f t="shared" si="36"/>
        <v>0</v>
      </c>
      <c r="T153" s="61">
        <f t="shared" si="36"/>
        <v>0</v>
      </c>
      <c r="U153" s="61">
        <f t="shared" si="36"/>
        <v>0</v>
      </c>
      <c r="V153" s="61">
        <f t="shared" si="36"/>
        <v>0</v>
      </c>
      <c r="W153" s="61">
        <f t="shared" si="36"/>
        <v>0</v>
      </c>
      <c r="X153" s="61">
        <f t="shared" si="36"/>
        <v>0</v>
      </c>
      <c r="Y153" s="61">
        <f t="shared" si="36"/>
        <v>0</v>
      </c>
      <c r="Z153" s="61">
        <f t="shared" si="36"/>
        <v>0</v>
      </c>
      <c r="AA153" s="61">
        <f t="shared" si="36"/>
        <v>0</v>
      </c>
      <c r="AB153" s="61">
        <f t="shared" si="36"/>
        <v>0</v>
      </c>
      <c r="AC153" s="62"/>
      <c r="AD153" s="62"/>
      <c r="AE153" s="62"/>
      <c r="AF153" s="62"/>
      <c r="AG153" s="62"/>
      <c r="AH153" s="62"/>
      <c r="AI153" s="63"/>
      <c r="AJ153" s="62"/>
      <c r="AK153" s="62"/>
      <c r="AL153" s="62"/>
    </row>
    <row r="154" s="28" customFormat="1" ht="108" customHeight="1" spans="1:39">
      <c r="A154" s="51">
        <f>SUBTOTAL(103,$D$11:D154)</f>
        <v>81</v>
      </c>
      <c r="B154" s="78" t="s">
        <v>661</v>
      </c>
      <c r="C154" s="78">
        <v>2026</v>
      </c>
      <c r="D154" s="54" t="s">
        <v>662</v>
      </c>
      <c r="E154" s="54" t="s">
        <v>658</v>
      </c>
      <c r="F154" s="54" t="s">
        <v>660</v>
      </c>
      <c r="G154" s="66" t="s">
        <v>55</v>
      </c>
      <c r="H154" s="54" t="s">
        <v>423</v>
      </c>
      <c r="I154" s="66" t="s">
        <v>119</v>
      </c>
      <c r="J154" s="54" t="s">
        <v>663</v>
      </c>
      <c r="K154" s="64">
        <v>4</v>
      </c>
      <c r="L154" s="64" t="s">
        <v>336</v>
      </c>
      <c r="M154" s="64">
        <v>1</v>
      </c>
      <c r="N154" s="64">
        <v>200</v>
      </c>
      <c r="O154" s="64">
        <v>1050</v>
      </c>
      <c r="P154" s="51">
        <v>300</v>
      </c>
      <c r="Q154" s="64">
        <f>R154+S154+T154+U154+V154+W154+X154+Y154</f>
        <v>0</v>
      </c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 t="s">
        <v>319</v>
      </c>
      <c r="AD154" s="64" t="s">
        <v>320</v>
      </c>
      <c r="AE154" s="64" t="s">
        <v>664</v>
      </c>
      <c r="AF154" s="64" t="s">
        <v>665</v>
      </c>
      <c r="AG154" s="64" t="s">
        <v>666</v>
      </c>
      <c r="AH154" s="67" t="s">
        <v>667</v>
      </c>
      <c r="AI154" s="65" t="s">
        <v>668</v>
      </c>
      <c r="AJ154" s="68" t="s">
        <v>67</v>
      </c>
      <c r="AK154" s="68" t="s">
        <v>68</v>
      </c>
      <c r="AL154" s="67"/>
      <c r="AM154" s="69"/>
    </row>
    <row r="155" s="28" customFormat="1" ht="108" customHeight="1" spans="1:39">
      <c r="A155" s="51">
        <f>SUBTOTAL(103,$D$11:D155)</f>
        <v>82</v>
      </c>
      <c r="B155" s="78" t="s">
        <v>669</v>
      </c>
      <c r="C155" s="78">
        <v>2026</v>
      </c>
      <c r="D155" s="54" t="s">
        <v>670</v>
      </c>
      <c r="E155" s="54" t="s">
        <v>658</v>
      </c>
      <c r="F155" s="54" t="s">
        <v>660</v>
      </c>
      <c r="G155" s="66" t="s">
        <v>55</v>
      </c>
      <c r="H155" s="54" t="s">
        <v>671</v>
      </c>
      <c r="I155" s="66" t="s">
        <v>119</v>
      </c>
      <c r="J155" s="54" t="s">
        <v>672</v>
      </c>
      <c r="K155" s="64">
        <v>40</v>
      </c>
      <c r="L155" s="64" t="s">
        <v>336</v>
      </c>
      <c r="M155" s="64">
        <v>1</v>
      </c>
      <c r="N155" s="64">
        <v>488</v>
      </c>
      <c r="O155" s="64">
        <v>1893</v>
      </c>
      <c r="P155" s="51">
        <v>1200</v>
      </c>
      <c r="Q155" s="64">
        <f>R155+S155+T155+U155+V155+W155+X155+Y155</f>
        <v>0</v>
      </c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 t="s">
        <v>112</v>
      </c>
      <c r="AD155" s="52" t="s">
        <v>113</v>
      </c>
      <c r="AE155" s="64" t="s">
        <v>664</v>
      </c>
      <c r="AF155" s="64" t="s">
        <v>665</v>
      </c>
      <c r="AG155" s="64" t="s">
        <v>666</v>
      </c>
      <c r="AH155" s="67" t="s">
        <v>673</v>
      </c>
      <c r="AI155" s="65" t="s">
        <v>674</v>
      </c>
      <c r="AJ155" s="68" t="s">
        <v>67</v>
      </c>
      <c r="AK155" s="68" t="s">
        <v>68</v>
      </c>
      <c r="AL155" s="67"/>
      <c r="AM155" s="69"/>
    </row>
    <row r="156" s="28" customFormat="1" ht="108" customHeight="1" spans="1:39">
      <c r="A156" s="51">
        <f>SUBTOTAL(103,$D$11:D156)</f>
        <v>83</v>
      </c>
      <c r="B156" s="78" t="s">
        <v>675</v>
      </c>
      <c r="C156" s="78">
        <v>2026</v>
      </c>
      <c r="D156" s="54" t="s">
        <v>676</v>
      </c>
      <c r="E156" s="54" t="s">
        <v>658</v>
      </c>
      <c r="F156" s="54" t="s">
        <v>660</v>
      </c>
      <c r="G156" s="66" t="s">
        <v>55</v>
      </c>
      <c r="H156" s="54" t="s">
        <v>677</v>
      </c>
      <c r="I156" s="66" t="s">
        <v>119</v>
      </c>
      <c r="J156" s="54" t="s">
        <v>678</v>
      </c>
      <c r="K156" s="64">
        <v>4.3</v>
      </c>
      <c r="L156" s="64" t="s">
        <v>336</v>
      </c>
      <c r="M156" s="64">
        <v>1</v>
      </c>
      <c r="N156" s="64">
        <v>238</v>
      </c>
      <c r="O156" s="64">
        <v>941</v>
      </c>
      <c r="P156" s="51">
        <v>450</v>
      </c>
      <c r="Q156" s="64">
        <f>R156+S156+T156+U156+V156+W156+X156+Y156</f>
        <v>0</v>
      </c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 t="s">
        <v>267</v>
      </c>
      <c r="AD156" s="64" t="s">
        <v>516</v>
      </c>
      <c r="AE156" s="64" t="s">
        <v>664</v>
      </c>
      <c r="AF156" s="64" t="s">
        <v>665</v>
      </c>
      <c r="AG156" s="64" t="s">
        <v>666</v>
      </c>
      <c r="AH156" s="67" t="s">
        <v>679</v>
      </c>
      <c r="AI156" s="65" t="s">
        <v>680</v>
      </c>
      <c r="AJ156" s="68" t="s">
        <v>67</v>
      </c>
      <c r="AK156" s="68" t="s">
        <v>68</v>
      </c>
      <c r="AL156" s="67"/>
      <c r="AM156" s="69"/>
    </row>
    <row r="157" s="28" customFormat="1" ht="30" hidden="1" customHeight="1" spans="1:39">
      <c r="A157" s="60" t="s">
        <v>50</v>
      </c>
      <c r="B157" s="47" t="s">
        <v>681</v>
      </c>
      <c r="C157" s="47"/>
      <c r="D157" s="47"/>
      <c r="E157" s="47"/>
      <c r="F157" s="47"/>
      <c r="G157" s="47"/>
      <c r="H157" s="47"/>
      <c r="I157" s="47"/>
      <c r="J157" s="47"/>
      <c r="K157" s="61">
        <f>SUM(K158)</f>
        <v>4</v>
      </c>
      <c r="L157" s="61"/>
      <c r="M157" s="61">
        <f>SUM(M158)</f>
        <v>1</v>
      </c>
      <c r="N157" s="61">
        <f>SUM(N158)</f>
        <v>838</v>
      </c>
      <c r="O157" s="61">
        <f>SUM(O158)</f>
        <v>2792</v>
      </c>
      <c r="P157" s="61">
        <f>SUM(P158)</f>
        <v>1000</v>
      </c>
      <c r="Q157" s="61">
        <f>SUM(Q158)</f>
        <v>0</v>
      </c>
      <c r="R157" s="61">
        <f t="shared" ref="R157:AB157" si="37">SUM(R158)</f>
        <v>0</v>
      </c>
      <c r="S157" s="61">
        <f t="shared" si="37"/>
        <v>0</v>
      </c>
      <c r="T157" s="61">
        <f t="shared" si="37"/>
        <v>0</v>
      </c>
      <c r="U157" s="61">
        <f t="shared" si="37"/>
        <v>0</v>
      </c>
      <c r="V157" s="61">
        <f t="shared" si="37"/>
        <v>0</v>
      </c>
      <c r="W157" s="61">
        <f t="shared" si="37"/>
        <v>0</v>
      </c>
      <c r="X157" s="61">
        <f t="shared" si="37"/>
        <v>0</v>
      </c>
      <c r="Y157" s="61">
        <f t="shared" si="37"/>
        <v>0</v>
      </c>
      <c r="Z157" s="61">
        <f t="shared" si="37"/>
        <v>0</v>
      </c>
      <c r="AA157" s="61">
        <f t="shared" si="37"/>
        <v>0</v>
      </c>
      <c r="AB157" s="61">
        <f t="shared" si="37"/>
        <v>0</v>
      </c>
      <c r="AC157" s="62"/>
      <c r="AD157" s="62"/>
      <c r="AE157" s="62"/>
      <c r="AF157" s="62"/>
      <c r="AG157" s="62"/>
      <c r="AH157" s="62"/>
      <c r="AI157" s="63"/>
      <c r="AJ157" s="62"/>
      <c r="AK157" s="62"/>
      <c r="AL157" s="62"/>
    </row>
    <row r="158" s="28" customFormat="1" ht="146" customHeight="1" spans="1:39">
      <c r="A158" s="51">
        <f>SUBTOTAL(103,$D$11:D158)</f>
        <v>84</v>
      </c>
      <c r="B158" s="78" t="s">
        <v>682</v>
      </c>
      <c r="C158" s="52">
        <v>2026</v>
      </c>
      <c r="D158" s="54" t="s">
        <v>683</v>
      </c>
      <c r="E158" s="54" t="s">
        <v>658</v>
      </c>
      <c r="F158" s="54" t="s">
        <v>681</v>
      </c>
      <c r="G158" s="66" t="s">
        <v>55</v>
      </c>
      <c r="H158" s="54" t="s">
        <v>684</v>
      </c>
      <c r="I158" s="66" t="s">
        <v>119</v>
      </c>
      <c r="J158" s="54" t="s">
        <v>685</v>
      </c>
      <c r="K158" s="51">
        <v>4</v>
      </c>
      <c r="L158" s="51" t="s">
        <v>127</v>
      </c>
      <c r="M158" s="51">
        <v>1</v>
      </c>
      <c r="N158" s="64">
        <v>838</v>
      </c>
      <c r="O158" s="64">
        <v>2792</v>
      </c>
      <c r="P158" s="51">
        <v>1000</v>
      </c>
      <c r="Q158" s="64">
        <f>R158+S158+T158+U158+V158+W158+X158+Y158</f>
        <v>0</v>
      </c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 t="s">
        <v>267</v>
      </c>
      <c r="AD158" s="64" t="s">
        <v>516</v>
      </c>
      <c r="AE158" s="64" t="s">
        <v>686</v>
      </c>
      <c r="AF158" s="64" t="s">
        <v>687</v>
      </c>
      <c r="AG158" s="64" t="s">
        <v>93</v>
      </c>
      <c r="AH158" s="67" t="s">
        <v>688</v>
      </c>
      <c r="AI158" s="65" t="s">
        <v>689</v>
      </c>
      <c r="AJ158" s="68" t="s">
        <v>67</v>
      </c>
      <c r="AK158" s="68" t="s">
        <v>68</v>
      </c>
      <c r="AL158" s="67"/>
      <c r="AM158" s="69"/>
    </row>
    <row r="159" s="28" customFormat="1" ht="30" hidden="1" customHeight="1" spans="1:39">
      <c r="A159" s="60" t="s">
        <v>50</v>
      </c>
      <c r="B159" s="47" t="s">
        <v>690</v>
      </c>
      <c r="C159" s="47"/>
      <c r="D159" s="47"/>
      <c r="E159" s="47"/>
      <c r="F159" s="47"/>
      <c r="G159" s="47"/>
      <c r="H159" s="47"/>
      <c r="I159" s="47"/>
      <c r="J159" s="47"/>
      <c r="K159" s="61">
        <f>SUM(K160:K165)</f>
        <v>188.2</v>
      </c>
      <c r="L159" s="61"/>
      <c r="M159" s="61">
        <f>SUM(M160:M165)</f>
        <v>6</v>
      </c>
      <c r="N159" s="61">
        <f>SUM(N160:N165)</f>
        <v>3992</v>
      </c>
      <c r="O159" s="61">
        <f>SUM(O160:O165)</f>
        <v>11076</v>
      </c>
      <c r="P159" s="61">
        <f>SUM(P160:P165)</f>
        <v>9198</v>
      </c>
      <c r="Q159" s="61">
        <f>SUM(Q160:Q165)</f>
        <v>390</v>
      </c>
      <c r="R159" s="61">
        <f t="shared" ref="R159:AB159" si="38">SUM(R160:R165)</f>
        <v>0</v>
      </c>
      <c r="S159" s="61">
        <f t="shared" si="38"/>
        <v>70</v>
      </c>
      <c r="T159" s="61">
        <f t="shared" si="38"/>
        <v>300</v>
      </c>
      <c r="U159" s="61">
        <f t="shared" si="38"/>
        <v>0</v>
      </c>
      <c r="V159" s="61">
        <f t="shared" si="38"/>
        <v>0</v>
      </c>
      <c r="W159" s="61">
        <f t="shared" si="38"/>
        <v>0</v>
      </c>
      <c r="X159" s="61">
        <f t="shared" si="38"/>
        <v>0</v>
      </c>
      <c r="Y159" s="61">
        <f t="shared" si="38"/>
        <v>20</v>
      </c>
      <c r="Z159" s="61">
        <f t="shared" si="38"/>
        <v>0</v>
      </c>
      <c r="AA159" s="61">
        <f t="shared" si="38"/>
        <v>0</v>
      </c>
      <c r="AB159" s="61">
        <f t="shared" si="38"/>
        <v>0</v>
      </c>
      <c r="AC159" s="62"/>
      <c r="AD159" s="62"/>
      <c r="AE159" s="62"/>
      <c r="AF159" s="62"/>
      <c r="AG159" s="62"/>
      <c r="AH159" s="62"/>
      <c r="AI159" s="63"/>
      <c r="AJ159" s="62"/>
      <c r="AK159" s="62"/>
      <c r="AL159" s="62"/>
    </row>
    <row r="160" s="28" customFormat="1" ht="108" customHeight="1" spans="1:39">
      <c r="A160" s="51">
        <f>SUBTOTAL(103,$D$11:D160)</f>
        <v>85</v>
      </c>
      <c r="B160" s="78" t="s">
        <v>691</v>
      </c>
      <c r="C160" s="78">
        <v>2026</v>
      </c>
      <c r="D160" s="54" t="s">
        <v>692</v>
      </c>
      <c r="E160" s="54" t="s">
        <v>658</v>
      </c>
      <c r="F160" s="54" t="s">
        <v>690</v>
      </c>
      <c r="G160" s="66" t="s">
        <v>55</v>
      </c>
      <c r="H160" s="54" t="s">
        <v>423</v>
      </c>
      <c r="I160" s="66" t="s">
        <v>119</v>
      </c>
      <c r="J160" s="54" t="s">
        <v>693</v>
      </c>
      <c r="K160" s="64">
        <v>1.3</v>
      </c>
      <c r="L160" s="64" t="s">
        <v>336</v>
      </c>
      <c r="M160" s="64">
        <v>1</v>
      </c>
      <c r="N160" s="64">
        <v>150</v>
      </c>
      <c r="O160" s="64">
        <v>250</v>
      </c>
      <c r="P160" s="51">
        <v>120</v>
      </c>
      <c r="Q160" s="64">
        <f t="shared" ref="Q160:Q165" si="39">R160+S160+T160+U160+V160+W160+X160+Y160</f>
        <v>0</v>
      </c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 t="s">
        <v>319</v>
      </c>
      <c r="AD160" s="64" t="s">
        <v>320</v>
      </c>
      <c r="AE160" s="64" t="s">
        <v>62</v>
      </c>
      <c r="AF160" s="64" t="s">
        <v>63</v>
      </c>
      <c r="AG160" s="64" t="s">
        <v>64</v>
      </c>
      <c r="AH160" s="67" t="s">
        <v>694</v>
      </c>
      <c r="AI160" s="65" t="s">
        <v>413</v>
      </c>
      <c r="AJ160" s="68" t="s">
        <v>67</v>
      </c>
      <c r="AK160" s="68" t="s">
        <v>68</v>
      </c>
      <c r="AL160" s="67"/>
      <c r="AM160" s="69"/>
    </row>
    <row r="161" s="28" customFormat="1" ht="108" customHeight="1" spans="1:39">
      <c r="A161" s="51">
        <f>SUBTOTAL(103,$D$11:D161)</f>
        <v>86</v>
      </c>
      <c r="B161" s="78" t="s">
        <v>695</v>
      </c>
      <c r="C161" s="78">
        <v>2026</v>
      </c>
      <c r="D161" s="54" t="s">
        <v>696</v>
      </c>
      <c r="E161" s="54" t="s">
        <v>658</v>
      </c>
      <c r="F161" s="54" t="s">
        <v>690</v>
      </c>
      <c r="G161" s="66" t="s">
        <v>55</v>
      </c>
      <c r="H161" s="54" t="s">
        <v>162</v>
      </c>
      <c r="I161" s="66" t="s">
        <v>119</v>
      </c>
      <c r="J161" s="54" t="s">
        <v>697</v>
      </c>
      <c r="K161" s="64">
        <v>16</v>
      </c>
      <c r="L161" s="64" t="s">
        <v>336</v>
      </c>
      <c r="M161" s="64">
        <v>1</v>
      </c>
      <c r="N161" s="64">
        <v>813</v>
      </c>
      <c r="O161" s="64">
        <v>220</v>
      </c>
      <c r="P161" s="51">
        <v>390</v>
      </c>
      <c r="Q161" s="64">
        <f t="shared" si="39"/>
        <v>390</v>
      </c>
      <c r="R161" s="64"/>
      <c r="S161" s="64">
        <v>70</v>
      </c>
      <c r="T161" s="64">
        <v>300</v>
      </c>
      <c r="U161" s="64"/>
      <c r="V161" s="64"/>
      <c r="W161" s="64"/>
      <c r="X161" s="64"/>
      <c r="Y161" s="64">
        <v>20</v>
      </c>
      <c r="Z161" s="64"/>
      <c r="AA161" s="64"/>
      <c r="AB161" s="64"/>
      <c r="AC161" s="64" t="s">
        <v>128</v>
      </c>
      <c r="AD161" s="64" t="s">
        <v>129</v>
      </c>
      <c r="AE161" s="64" t="s">
        <v>377</v>
      </c>
      <c r="AF161" s="64" t="s">
        <v>378</v>
      </c>
      <c r="AG161" s="64" t="s">
        <v>93</v>
      </c>
      <c r="AH161" s="67" t="s">
        <v>698</v>
      </c>
      <c r="AI161" s="65" t="s">
        <v>380</v>
      </c>
      <c r="AJ161" s="68" t="s">
        <v>67</v>
      </c>
      <c r="AK161" s="68" t="s">
        <v>68</v>
      </c>
      <c r="AL161" s="67" t="s">
        <v>69</v>
      </c>
      <c r="AM161" s="69"/>
    </row>
    <row r="162" s="28" customFormat="1" ht="108" customHeight="1" spans="1:39">
      <c r="A162" s="51">
        <f>SUBTOTAL(103,$D$11:D162)</f>
        <v>87</v>
      </c>
      <c r="B162" s="78" t="s">
        <v>699</v>
      </c>
      <c r="C162" s="78">
        <v>2026</v>
      </c>
      <c r="D162" s="54" t="s">
        <v>700</v>
      </c>
      <c r="E162" s="54" t="s">
        <v>658</v>
      </c>
      <c r="F162" s="54" t="s">
        <v>690</v>
      </c>
      <c r="G162" s="66" t="s">
        <v>55</v>
      </c>
      <c r="H162" s="54" t="s">
        <v>171</v>
      </c>
      <c r="I162" s="66" t="s">
        <v>119</v>
      </c>
      <c r="J162" s="54" t="s">
        <v>701</v>
      </c>
      <c r="K162" s="64">
        <v>61</v>
      </c>
      <c r="L162" s="64" t="s">
        <v>336</v>
      </c>
      <c r="M162" s="64">
        <v>1</v>
      </c>
      <c r="N162" s="64">
        <v>784</v>
      </c>
      <c r="O162" s="64">
        <v>2917</v>
      </c>
      <c r="P162" s="51">
        <v>1700</v>
      </c>
      <c r="Q162" s="64">
        <f t="shared" si="39"/>
        <v>0</v>
      </c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 t="s">
        <v>112</v>
      </c>
      <c r="AD162" s="64" t="s">
        <v>113</v>
      </c>
      <c r="AE162" s="64" t="s">
        <v>62</v>
      </c>
      <c r="AF162" s="64" t="s">
        <v>63</v>
      </c>
      <c r="AG162" s="64" t="s">
        <v>64</v>
      </c>
      <c r="AH162" s="67" t="s">
        <v>702</v>
      </c>
      <c r="AI162" s="65" t="s">
        <v>703</v>
      </c>
      <c r="AJ162" s="68" t="s">
        <v>67</v>
      </c>
      <c r="AK162" s="68" t="s">
        <v>68</v>
      </c>
      <c r="AL162" s="67"/>
      <c r="AM162" s="69"/>
    </row>
    <row r="163" s="28" customFormat="1" ht="138" customHeight="1" spans="1:39">
      <c r="A163" s="51">
        <f>SUBTOTAL(103,$D$11:D163)</f>
        <v>88</v>
      </c>
      <c r="B163" s="78" t="s">
        <v>704</v>
      </c>
      <c r="C163" s="78">
        <v>2026</v>
      </c>
      <c r="D163" s="54" t="s">
        <v>705</v>
      </c>
      <c r="E163" s="54" t="s">
        <v>658</v>
      </c>
      <c r="F163" s="54" t="s">
        <v>690</v>
      </c>
      <c r="G163" s="66" t="s">
        <v>55</v>
      </c>
      <c r="H163" s="54" t="s">
        <v>706</v>
      </c>
      <c r="I163" s="66" t="s">
        <v>119</v>
      </c>
      <c r="J163" s="54" t="s">
        <v>707</v>
      </c>
      <c r="K163" s="64">
        <v>6</v>
      </c>
      <c r="L163" s="64" t="s">
        <v>336</v>
      </c>
      <c r="M163" s="64">
        <v>1</v>
      </c>
      <c r="N163" s="64">
        <v>913</v>
      </c>
      <c r="O163" s="64">
        <v>3867</v>
      </c>
      <c r="P163" s="51">
        <v>2300</v>
      </c>
      <c r="Q163" s="64">
        <f t="shared" si="39"/>
        <v>0</v>
      </c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 t="s">
        <v>112</v>
      </c>
      <c r="AD163" s="64" t="s">
        <v>113</v>
      </c>
      <c r="AE163" s="64" t="s">
        <v>62</v>
      </c>
      <c r="AF163" s="64" t="s">
        <v>63</v>
      </c>
      <c r="AG163" s="64" t="s">
        <v>64</v>
      </c>
      <c r="AH163" s="67" t="s">
        <v>708</v>
      </c>
      <c r="AI163" s="65" t="s">
        <v>709</v>
      </c>
      <c r="AJ163" s="68" t="s">
        <v>67</v>
      </c>
      <c r="AK163" s="68" t="s">
        <v>68</v>
      </c>
      <c r="AL163" s="67"/>
      <c r="AM163" s="69"/>
    </row>
    <row r="164" s="28" customFormat="1" ht="108" customHeight="1" spans="1:39">
      <c r="A164" s="51">
        <f>SUBTOTAL(103,$D$11:D164)</f>
        <v>89</v>
      </c>
      <c r="B164" s="78" t="s">
        <v>710</v>
      </c>
      <c r="C164" s="78">
        <v>2026</v>
      </c>
      <c r="D164" s="54" t="s">
        <v>711</v>
      </c>
      <c r="E164" s="54" t="s">
        <v>658</v>
      </c>
      <c r="F164" s="54" t="s">
        <v>690</v>
      </c>
      <c r="G164" s="66" t="s">
        <v>55</v>
      </c>
      <c r="H164" s="54" t="s">
        <v>712</v>
      </c>
      <c r="I164" s="66" t="s">
        <v>119</v>
      </c>
      <c r="J164" s="54" t="s">
        <v>713</v>
      </c>
      <c r="K164" s="64">
        <v>88.3</v>
      </c>
      <c r="L164" s="64" t="s">
        <v>336</v>
      </c>
      <c r="M164" s="64">
        <v>1</v>
      </c>
      <c r="N164" s="64">
        <v>784</v>
      </c>
      <c r="O164" s="64">
        <v>1697</v>
      </c>
      <c r="P164" s="51">
        <v>3708</v>
      </c>
      <c r="Q164" s="64">
        <f t="shared" si="39"/>
        <v>0</v>
      </c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 t="s">
        <v>112</v>
      </c>
      <c r="AD164" s="64" t="s">
        <v>113</v>
      </c>
      <c r="AE164" s="64" t="s">
        <v>664</v>
      </c>
      <c r="AF164" s="64" t="s">
        <v>665</v>
      </c>
      <c r="AG164" s="64" t="s">
        <v>666</v>
      </c>
      <c r="AH164" s="67" t="s">
        <v>714</v>
      </c>
      <c r="AI164" s="65" t="s">
        <v>668</v>
      </c>
      <c r="AJ164" s="68" t="s">
        <v>67</v>
      </c>
      <c r="AK164" s="68" t="s">
        <v>68</v>
      </c>
      <c r="AL164" s="67"/>
      <c r="AM164" s="69"/>
    </row>
    <row r="165" s="28" customFormat="1" ht="108" customHeight="1" spans="1:39">
      <c r="A165" s="51">
        <f>SUBTOTAL(103,$D$11:D165)</f>
        <v>90</v>
      </c>
      <c r="B165" s="78" t="s">
        <v>715</v>
      </c>
      <c r="C165" s="78">
        <v>2026</v>
      </c>
      <c r="D165" s="54" t="s">
        <v>716</v>
      </c>
      <c r="E165" s="54" t="s">
        <v>658</v>
      </c>
      <c r="F165" s="54" t="s">
        <v>690</v>
      </c>
      <c r="G165" s="66" t="s">
        <v>55</v>
      </c>
      <c r="H165" s="54" t="s">
        <v>357</v>
      </c>
      <c r="I165" s="66" t="s">
        <v>119</v>
      </c>
      <c r="J165" s="54" t="s">
        <v>717</v>
      </c>
      <c r="K165" s="64">
        <v>15.6</v>
      </c>
      <c r="L165" s="64" t="s">
        <v>336</v>
      </c>
      <c r="M165" s="64">
        <v>1</v>
      </c>
      <c r="N165" s="64">
        <v>548</v>
      </c>
      <c r="O165" s="64">
        <v>2125</v>
      </c>
      <c r="P165" s="51">
        <v>980</v>
      </c>
      <c r="Q165" s="64">
        <f t="shared" si="39"/>
        <v>0</v>
      </c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 t="s">
        <v>319</v>
      </c>
      <c r="AD165" s="64" t="s">
        <v>320</v>
      </c>
      <c r="AE165" s="64" t="s">
        <v>62</v>
      </c>
      <c r="AF165" s="64" t="s">
        <v>63</v>
      </c>
      <c r="AG165" s="64" t="s">
        <v>64</v>
      </c>
      <c r="AH165" s="67" t="s">
        <v>718</v>
      </c>
      <c r="AI165" s="65" t="s">
        <v>413</v>
      </c>
      <c r="AJ165" s="68" t="s">
        <v>67</v>
      </c>
      <c r="AK165" s="68" t="s">
        <v>68</v>
      </c>
      <c r="AL165" s="67"/>
      <c r="AM165" s="69"/>
    </row>
    <row r="166" s="28" customFormat="1" ht="30" hidden="1" customHeight="1" spans="1:39">
      <c r="A166" s="86" t="s">
        <v>48</v>
      </c>
      <c r="B166" s="47" t="s">
        <v>719</v>
      </c>
      <c r="C166" s="47"/>
      <c r="D166" s="47"/>
      <c r="E166" s="47"/>
      <c r="F166" s="47"/>
      <c r="G166" s="47"/>
      <c r="H166" s="47"/>
      <c r="I166" s="47"/>
      <c r="J166" s="47"/>
      <c r="K166" s="61">
        <f>K167+K168+K169+K170+K171+K172</f>
        <v>0</v>
      </c>
      <c r="L166" s="61"/>
      <c r="M166" s="61">
        <f>M167+M168+M169+M170+M171+M172</f>
        <v>0</v>
      </c>
      <c r="N166" s="61">
        <f>N167+N168+N169+N170+N171+N172</f>
        <v>0</v>
      </c>
      <c r="O166" s="61">
        <f>O167+O168+O169+O170+O171+O172</f>
        <v>0</v>
      </c>
      <c r="P166" s="61">
        <f>P167+P168+P169+P170+P171+P172</f>
        <v>0</v>
      </c>
      <c r="Q166" s="61">
        <f>Q167+Q168+Q169+Q170+Q171+Q172</f>
        <v>0</v>
      </c>
      <c r="R166" s="61">
        <f t="shared" ref="R166:AB166" si="40">R167+R168+R169+R170+R171+R172</f>
        <v>0</v>
      </c>
      <c r="S166" s="61">
        <f t="shared" si="40"/>
        <v>0</v>
      </c>
      <c r="T166" s="61">
        <f t="shared" si="40"/>
        <v>0</v>
      </c>
      <c r="U166" s="61">
        <f t="shared" si="40"/>
        <v>0</v>
      </c>
      <c r="V166" s="61">
        <f t="shared" si="40"/>
        <v>0</v>
      </c>
      <c r="W166" s="61">
        <f t="shared" si="40"/>
        <v>0</v>
      </c>
      <c r="X166" s="61">
        <f t="shared" si="40"/>
        <v>0</v>
      </c>
      <c r="Y166" s="61">
        <f t="shared" si="40"/>
        <v>0</v>
      </c>
      <c r="Z166" s="61">
        <f t="shared" si="40"/>
        <v>0</v>
      </c>
      <c r="AA166" s="61">
        <f t="shared" si="40"/>
        <v>0</v>
      </c>
      <c r="AB166" s="61">
        <f t="shared" si="40"/>
        <v>0</v>
      </c>
      <c r="AC166" s="62"/>
      <c r="AD166" s="62"/>
      <c r="AE166" s="62"/>
      <c r="AF166" s="62"/>
      <c r="AG166" s="62"/>
      <c r="AH166" s="62"/>
      <c r="AI166" s="63"/>
      <c r="AJ166" s="62"/>
      <c r="AK166" s="62"/>
      <c r="AL166" s="62"/>
    </row>
    <row r="167" s="28" customFormat="1" ht="30" hidden="1" customHeight="1" spans="1:39">
      <c r="A167" s="60" t="s">
        <v>50</v>
      </c>
      <c r="B167" s="47" t="s">
        <v>720</v>
      </c>
      <c r="C167" s="47"/>
      <c r="D167" s="47"/>
      <c r="E167" s="47"/>
      <c r="F167" s="47"/>
      <c r="G167" s="47"/>
      <c r="H167" s="47"/>
      <c r="I167" s="47"/>
      <c r="J167" s="47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2"/>
      <c r="AD167" s="62"/>
      <c r="AE167" s="62"/>
      <c r="AF167" s="62"/>
      <c r="AG167" s="62"/>
      <c r="AH167" s="62"/>
      <c r="AI167" s="63"/>
      <c r="AJ167" s="62"/>
      <c r="AK167" s="62"/>
      <c r="AL167" s="62"/>
    </row>
    <row r="168" s="28" customFormat="1" ht="30" hidden="1" customHeight="1" spans="1:39">
      <c r="A168" s="60" t="s">
        <v>50</v>
      </c>
      <c r="B168" s="47" t="s">
        <v>721</v>
      </c>
      <c r="C168" s="47"/>
      <c r="D168" s="47"/>
      <c r="E168" s="47"/>
      <c r="F168" s="47"/>
      <c r="G168" s="47"/>
      <c r="H168" s="47"/>
      <c r="I168" s="47"/>
      <c r="J168" s="47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2"/>
      <c r="AD168" s="62"/>
      <c r="AE168" s="62"/>
      <c r="AF168" s="62"/>
      <c r="AG168" s="62"/>
      <c r="AH168" s="62"/>
      <c r="AI168" s="63"/>
      <c r="AJ168" s="62"/>
      <c r="AK168" s="62"/>
      <c r="AL168" s="62"/>
    </row>
    <row r="169" s="28" customFormat="1" ht="30" hidden="1" customHeight="1" spans="1:39">
      <c r="A169" s="60" t="s">
        <v>50</v>
      </c>
      <c r="B169" s="47" t="s">
        <v>722</v>
      </c>
      <c r="C169" s="47"/>
      <c r="D169" s="47"/>
      <c r="E169" s="47"/>
      <c r="F169" s="47"/>
      <c r="G169" s="47"/>
      <c r="H169" s="47"/>
      <c r="I169" s="47"/>
      <c r="J169" s="47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2"/>
      <c r="AD169" s="62"/>
      <c r="AE169" s="62"/>
      <c r="AF169" s="62"/>
      <c r="AG169" s="62"/>
      <c r="AH169" s="62"/>
      <c r="AI169" s="63"/>
      <c r="AJ169" s="62"/>
      <c r="AK169" s="62"/>
      <c r="AL169" s="62"/>
    </row>
    <row r="170" s="28" customFormat="1" ht="30" hidden="1" customHeight="1" spans="1:39">
      <c r="A170" s="60" t="s">
        <v>50</v>
      </c>
      <c r="B170" s="47" t="s">
        <v>723</v>
      </c>
      <c r="C170" s="47"/>
      <c r="D170" s="47"/>
      <c r="E170" s="47"/>
      <c r="F170" s="47"/>
      <c r="G170" s="47"/>
      <c r="H170" s="47"/>
      <c r="I170" s="47"/>
      <c r="J170" s="47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2"/>
      <c r="AD170" s="62"/>
      <c r="AE170" s="62"/>
      <c r="AF170" s="62"/>
      <c r="AG170" s="62"/>
      <c r="AH170" s="62"/>
      <c r="AI170" s="63"/>
      <c r="AJ170" s="62"/>
      <c r="AK170" s="62"/>
      <c r="AL170" s="62"/>
    </row>
    <row r="171" s="28" customFormat="1" ht="30" hidden="1" customHeight="1" spans="1:39">
      <c r="A171" s="60" t="s">
        <v>50</v>
      </c>
      <c r="B171" s="47" t="s">
        <v>724</v>
      </c>
      <c r="C171" s="47"/>
      <c r="D171" s="47"/>
      <c r="E171" s="47"/>
      <c r="F171" s="47"/>
      <c r="G171" s="47"/>
      <c r="H171" s="47"/>
      <c r="I171" s="47"/>
      <c r="J171" s="47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2"/>
      <c r="AD171" s="62"/>
      <c r="AE171" s="62"/>
      <c r="AF171" s="62"/>
      <c r="AG171" s="62"/>
      <c r="AH171" s="62"/>
      <c r="AI171" s="63"/>
      <c r="AJ171" s="62"/>
      <c r="AK171" s="62"/>
      <c r="AL171" s="62"/>
    </row>
    <row r="172" s="28" customFormat="1" ht="30" hidden="1" customHeight="1" spans="1:39">
      <c r="A172" s="60" t="s">
        <v>50</v>
      </c>
      <c r="B172" s="47" t="s">
        <v>725</v>
      </c>
      <c r="C172" s="47"/>
      <c r="D172" s="47"/>
      <c r="E172" s="47"/>
      <c r="F172" s="47"/>
      <c r="G172" s="47"/>
      <c r="H172" s="47"/>
      <c r="I172" s="47"/>
      <c r="J172" s="47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2"/>
      <c r="AD172" s="62"/>
      <c r="AE172" s="62"/>
      <c r="AF172" s="62"/>
      <c r="AG172" s="62"/>
      <c r="AH172" s="62"/>
      <c r="AI172" s="63"/>
      <c r="AJ172" s="62"/>
      <c r="AK172" s="62"/>
      <c r="AL172" s="62"/>
    </row>
    <row r="173" s="28" customFormat="1" ht="30" hidden="1" customHeight="1" spans="1:39">
      <c r="A173" s="46" t="s">
        <v>46</v>
      </c>
      <c r="B173" s="47" t="s">
        <v>726</v>
      </c>
      <c r="C173" s="47"/>
      <c r="D173" s="47"/>
      <c r="E173" s="47"/>
      <c r="F173" s="47"/>
      <c r="G173" s="47"/>
      <c r="H173" s="47"/>
      <c r="I173" s="47"/>
      <c r="J173" s="47"/>
      <c r="K173" s="61"/>
      <c r="L173" s="61"/>
      <c r="M173" s="61">
        <f>M174</f>
        <v>2</v>
      </c>
      <c r="N173" s="61"/>
      <c r="O173" s="61"/>
      <c r="P173" s="61">
        <f>P174</f>
        <v>3700</v>
      </c>
      <c r="Q173" s="61">
        <f>Q174</f>
        <v>2614.84435</v>
      </c>
      <c r="R173" s="61">
        <f t="shared" ref="R173:AB173" si="41">R174</f>
        <v>1797.73625</v>
      </c>
      <c r="S173" s="61">
        <f t="shared" si="41"/>
        <v>817.1081</v>
      </c>
      <c r="T173" s="61">
        <f t="shared" si="41"/>
        <v>0</v>
      </c>
      <c r="U173" s="61">
        <f t="shared" si="41"/>
        <v>0</v>
      </c>
      <c r="V173" s="61">
        <f t="shared" si="41"/>
        <v>0</v>
      </c>
      <c r="W173" s="61">
        <f t="shared" si="41"/>
        <v>0</v>
      </c>
      <c r="X173" s="61">
        <f t="shared" si="41"/>
        <v>0</v>
      </c>
      <c r="Y173" s="61">
        <f t="shared" si="41"/>
        <v>0</v>
      </c>
      <c r="Z173" s="61">
        <f t="shared" si="41"/>
        <v>0</v>
      </c>
      <c r="AA173" s="61">
        <f t="shared" si="41"/>
        <v>0</v>
      </c>
      <c r="AB173" s="61">
        <f t="shared" si="41"/>
        <v>0</v>
      </c>
      <c r="AC173" s="62"/>
      <c r="AD173" s="62"/>
      <c r="AE173" s="62"/>
      <c r="AF173" s="62"/>
      <c r="AG173" s="62"/>
      <c r="AH173" s="62"/>
      <c r="AI173" s="63"/>
      <c r="AJ173" s="62"/>
      <c r="AK173" s="62"/>
      <c r="AL173" s="62"/>
    </row>
    <row r="174" s="28" customFormat="1" ht="30" hidden="1" customHeight="1" spans="1:39">
      <c r="A174" s="46" t="s">
        <v>48</v>
      </c>
      <c r="B174" s="47" t="s">
        <v>726</v>
      </c>
      <c r="C174" s="47"/>
      <c r="D174" s="47"/>
      <c r="E174" s="47"/>
      <c r="F174" s="47"/>
      <c r="G174" s="47"/>
      <c r="H174" s="47"/>
      <c r="I174" s="47"/>
      <c r="J174" s="47"/>
      <c r="K174" s="61">
        <f>K175+K176+K179+K180+K181+K182</f>
        <v>2</v>
      </c>
      <c r="L174" s="61"/>
      <c r="M174" s="61">
        <f>M175+M176+M179+M180+M181+M182</f>
        <v>2</v>
      </c>
      <c r="N174" s="61">
        <f>N175+N176+N179+N180+N181+N182</f>
        <v>2683</v>
      </c>
      <c r="O174" s="61">
        <f>O175+O176+O179+O180+O181+O182</f>
        <v>12178</v>
      </c>
      <c r="P174" s="61">
        <f>P175+P176+P179+P180+P181+P182</f>
        <v>3700</v>
      </c>
      <c r="Q174" s="61">
        <f>Q175+Q176+Q179+Q180+Q181+Q182</f>
        <v>2614.84435</v>
      </c>
      <c r="R174" s="61">
        <f t="shared" ref="R174:AB174" si="42">R175+R176+R179+R180+R181+R182</f>
        <v>1797.73625</v>
      </c>
      <c r="S174" s="61">
        <f t="shared" si="42"/>
        <v>817.1081</v>
      </c>
      <c r="T174" s="61">
        <f t="shared" si="42"/>
        <v>0</v>
      </c>
      <c r="U174" s="61">
        <f t="shared" si="42"/>
        <v>0</v>
      </c>
      <c r="V174" s="61">
        <f t="shared" si="42"/>
        <v>0</v>
      </c>
      <c r="W174" s="61">
        <f t="shared" si="42"/>
        <v>0</v>
      </c>
      <c r="X174" s="61">
        <f t="shared" si="42"/>
        <v>0</v>
      </c>
      <c r="Y174" s="61">
        <f t="shared" si="42"/>
        <v>0</v>
      </c>
      <c r="Z174" s="61">
        <f t="shared" si="42"/>
        <v>0</v>
      </c>
      <c r="AA174" s="61">
        <f t="shared" si="42"/>
        <v>0</v>
      </c>
      <c r="AB174" s="61">
        <f t="shared" si="42"/>
        <v>0</v>
      </c>
      <c r="AC174" s="62"/>
      <c r="AD174" s="62"/>
      <c r="AE174" s="62"/>
      <c r="AF174" s="62"/>
      <c r="AG174" s="62"/>
      <c r="AH174" s="62"/>
      <c r="AI174" s="63"/>
      <c r="AJ174" s="62"/>
      <c r="AK174" s="62"/>
      <c r="AL174" s="62"/>
    </row>
    <row r="175" s="28" customFormat="1" ht="30" hidden="1" customHeight="1" spans="1:39">
      <c r="A175" s="60" t="s">
        <v>50</v>
      </c>
      <c r="B175" s="47" t="s">
        <v>727</v>
      </c>
      <c r="C175" s="47"/>
      <c r="D175" s="47"/>
      <c r="E175" s="47"/>
      <c r="F175" s="47"/>
      <c r="G175" s="47"/>
      <c r="H175" s="47"/>
      <c r="I175" s="47"/>
      <c r="J175" s="47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2"/>
      <c r="AD175" s="62"/>
      <c r="AE175" s="62"/>
      <c r="AF175" s="62"/>
      <c r="AG175" s="62"/>
      <c r="AH175" s="62"/>
      <c r="AI175" s="63"/>
      <c r="AJ175" s="62"/>
      <c r="AK175" s="62"/>
      <c r="AL175" s="62"/>
    </row>
    <row r="176" s="28" customFormat="1" ht="30" hidden="1" customHeight="1" spans="1:39">
      <c r="A176" s="60" t="s">
        <v>50</v>
      </c>
      <c r="B176" s="47" t="s">
        <v>728</v>
      </c>
      <c r="C176" s="47"/>
      <c r="D176" s="47"/>
      <c r="E176" s="47"/>
      <c r="F176" s="47"/>
      <c r="G176" s="47"/>
      <c r="H176" s="47"/>
      <c r="I176" s="47"/>
      <c r="J176" s="47"/>
      <c r="K176" s="61">
        <f>SUM(K177:K178)</f>
        <v>2</v>
      </c>
      <c r="L176" s="61"/>
      <c r="M176" s="61">
        <f>SUM(M177:M178)</f>
        <v>2</v>
      </c>
      <c r="N176" s="61">
        <f>SUM(N177:N178)</f>
        <v>2683</v>
      </c>
      <c r="O176" s="61">
        <f>SUM(O177:O178)</f>
        <v>12178</v>
      </c>
      <c r="P176" s="61">
        <f>SUM(P177:P178)</f>
        <v>3700</v>
      </c>
      <c r="Q176" s="61">
        <f>SUM(Q177:Q178)</f>
        <v>2614.84435</v>
      </c>
      <c r="R176" s="61">
        <f t="shared" ref="R176:AB176" si="43">SUM(R177:R178)</f>
        <v>1797.73625</v>
      </c>
      <c r="S176" s="61">
        <f t="shared" si="43"/>
        <v>817.1081</v>
      </c>
      <c r="T176" s="61">
        <f t="shared" si="43"/>
        <v>0</v>
      </c>
      <c r="U176" s="61">
        <f t="shared" si="43"/>
        <v>0</v>
      </c>
      <c r="V176" s="61">
        <f t="shared" si="43"/>
        <v>0</v>
      </c>
      <c r="W176" s="61">
        <f t="shared" si="43"/>
        <v>0</v>
      </c>
      <c r="X176" s="61">
        <f t="shared" si="43"/>
        <v>0</v>
      </c>
      <c r="Y176" s="61">
        <f t="shared" si="43"/>
        <v>0</v>
      </c>
      <c r="Z176" s="61">
        <f t="shared" si="43"/>
        <v>0</v>
      </c>
      <c r="AA176" s="61">
        <f t="shared" si="43"/>
        <v>0</v>
      </c>
      <c r="AB176" s="61">
        <f t="shared" si="43"/>
        <v>0</v>
      </c>
      <c r="AC176" s="62"/>
      <c r="AD176" s="62"/>
      <c r="AE176" s="62"/>
      <c r="AF176" s="62"/>
      <c r="AG176" s="62"/>
      <c r="AH176" s="62"/>
      <c r="AI176" s="63"/>
      <c r="AJ176" s="62"/>
      <c r="AK176" s="62"/>
      <c r="AL176" s="62"/>
    </row>
    <row r="177" s="28" customFormat="1" ht="108" customHeight="1" spans="1:39">
      <c r="A177" s="51">
        <f>SUBTOTAL(103,$D$11:D177)</f>
        <v>91</v>
      </c>
      <c r="B177" s="78" t="s">
        <v>729</v>
      </c>
      <c r="C177" s="78">
        <v>2026</v>
      </c>
      <c r="D177" s="54" t="s">
        <v>730</v>
      </c>
      <c r="E177" s="54" t="s">
        <v>731</v>
      </c>
      <c r="F177" s="54" t="s">
        <v>728</v>
      </c>
      <c r="G177" s="66" t="s">
        <v>55</v>
      </c>
      <c r="H177" s="54" t="s">
        <v>134</v>
      </c>
      <c r="I177" s="66" t="s">
        <v>119</v>
      </c>
      <c r="J177" s="54" t="s">
        <v>732</v>
      </c>
      <c r="K177" s="64">
        <v>1</v>
      </c>
      <c r="L177" s="64" t="s">
        <v>127</v>
      </c>
      <c r="M177" s="64">
        <v>1</v>
      </c>
      <c r="N177" s="64">
        <v>1683</v>
      </c>
      <c r="O177" s="64">
        <v>7378</v>
      </c>
      <c r="P177" s="51">
        <v>1500</v>
      </c>
      <c r="Q177" s="64">
        <f>R177+S177+T177+U177+V177+W177+X177+Y177</f>
        <v>914.84435</v>
      </c>
      <c r="R177" s="64">
        <v>697.73625</v>
      </c>
      <c r="S177" s="64">
        <v>217.1081</v>
      </c>
      <c r="T177" s="64"/>
      <c r="U177" s="64"/>
      <c r="V177" s="64"/>
      <c r="W177" s="64"/>
      <c r="X177" s="64"/>
      <c r="Y177" s="64"/>
      <c r="Z177" s="64"/>
      <c r="AA177" s="64"/>
      <c r="AB177" s="64"/>
      <c r="AC177" s="64" t="s">
        <v>136</v>
      </c>
      <c r="AD177" s="64" t="s">
        <v>273</v>
      </c>
      <c r="AE177" s="64" t="s">
        <v>377</v>
      </c>
      <c r="AF177" s="64" t="s">
        <v>378</v>
      </c>
      <c r="AG177" s="64" t="s">
        <v>93</v>
      </c>
      <c r="AH177" s="67" t="s">
        <v>733</v>
      </c>
      <c r="AI177" s="66" t="s">
        <v>734</v>
      </c>
      <c r="AJ177" s="68" t="s">
        <v>67</v>
      </c>
      <c r="AK177" s="68" t="s">
        <v>68</v>
      </c>
      <c r="AL177" s="67" t="s">
        <v>69</v>
      </c>
      <c r="AM177" s="69"/>
    </row>
    <row r="178" s="28" customFormat="1" ht="108" customHeight="1" spans="1:39">
      <c r="A178" s="51">
        <f>SUBTOTAL(103,$D$11:D178)</f>
        <v>92</v>
      </c>
      <c r="B178" s="78" t="s">
        <v>735</v>
      </c>
      <c r="C178" s="78">
        <v>2026</v>
      </c>
      <c r="D178" s="54" t="s">
        <v>736</v>
      </c>
      <c r="E178" s="54" t="s">
        <v>731</v>
      </c>
      <c r="F178" s="54" t="s">
        <v>728</v>
      </c>
      <c r="G178" s="66" t="s">
        <v>55</v>
      </c>
      <c r="H178" s="54" t="s">
        <v>148</v>
      </c>
      <c r="I178" s="66" t="s">
        <v>119</v>
      </c>
      <c r="J178" s="54" t="s">
        <v>737</v>
      </c>
      <c r="K178" s="64">
        <v>1</v>
      </c>
      <c r="L178" s="64" t="s">
        <v>127</v>
      </c>
      <c r="M178" s="64">
        <v>1</v>
      </c>
      <c r="N178" s="64">
        <v>1000</v>
      </c>
      <c r="O178" s="64">
        <v>4800</v>
      </c>
      <c r="P178" s="51">
        <v>2200</v>
      </c>
      <c r="Q178" s="64">
        <f>R178+S178+T178+U178+V178+W178+X178+Y178</f>
        <v>1700</v>
      </c>
      <c r="R178" s="64">
        <v>1100</v>
      </c>
      <c r="S178" s="64">
        <v>600</v>
      </c>
      <c r="T178" s="64"/>
      <c r="U178" s="64"/>
      <c r="V178" s="64"/>
      <c r="W178" s="64"/>
      <c r="X178" s="64"/>
      <c r="Y178" s="64"/>
      <c r="Z178" s="64"/>
      <c r="AA178" s="64"/>
      <c r="AB178" s="64"/>
      <c r="AC178" s="64" t="s">
        <v>150</v>
      </c>
      <c r="AD178" s="64" t="s">
        <v>151</v>
      </c>
      <c r="AE178" s="64" t="s">
        <v>686</v>
      </c>
      <c r="AF178" s="64" t="s">
        <v>687</v>
      </c>
      <c r="AG178" s="64" t="s">
        <v>93</v>
      </c>
      <c r="AH178" s="67" t="s">
        <v>738</v>
      </c>
      <c r="AI178" s="66" t="s">
        <v>734</v>
      </c>
      <c r="AJ178" s="68" t="s">
        <v>67</v>
      </c>
      <c r="AK178" s="68" t="s">
        <v>68</v>
      </c>
      <c r="AL178" s="67" t="s">
        <v>69</v>
      </c>
      <c r="AM178" s="69"/>
    </row>
    <row r="179" s="28" customFormat="1" ht="30" hidden="1" customHeight="1" spans="1:39">
      <c r="A179" s="60" t="s">
        <v>50</v>
      </c>
      <c r="B179" s="47" t="s">
        <v>739</v>
      </c>
      <c r="C179" s="47"/>
      <c r="D179" s="47"/>
      <c r="E179" s="47"/>
      <c r="F179" s="47"/>
      <c r="G179" s="47"/>
      <c r="H179" s="47"/>
      <c r="I179" s="47"/>
      <c r="J179" s="47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2"/>
      <c r="AD179" s="62"/>
      <c r="AE179" s="62"/>
      <c r="AF179" s="62"/>
      <c r="AG179" s="62"/>
      <c r="AH179" s="62"/>
      <c r="AI179" s="63"/>
      <c r="AJ179" s="62"/>
      <c r="AK179" s="62"/>
      <c r="AL179" s="62"/>
    </row>
    <row r="180" s="28" customFormat="1" ht="30" hidden="1" customHeight="1" spans="1:39">
      <c r="A180" s="60" t="s">
        <v>50</v>
      </c>
      <c r="B180" s="47" t="s">
        <v>740</v>
      </c>
      <c r="C180" s="47"/>
      <c r="D180" s="47"/>
      <c r="E180" s="47"/>
      <c r="F180" s="47"/>
      <c r="G180" s="47"/>
      <c r="H180" s="47"/>
      <c r="I180" s="47"/>
      <c r="J180" s="47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2"/>
      <c r="AD180" s="62"/>
      <c r="AE180" s="62"/>
      <c r="AF180" s="62"/>
      <c r="AG180" s="62"/>
      <c r="AH180" s="62"/>
      <c r="AI180" s="63"/>
      <c r="AJ180" s="62"/>
      <c r="AK180" s="62"/>
      <c r="AL180" s="62"/>
    </row>
    <row r="181" s="28" customFormat="1" ht="30" hidden="1" customHeight="1" spans="1:39">
      <c r="A181" s="60" t="s">
        <v>50</v>
      </c>
      <c r="B181" s="47" t="s">
        <v>741</v>
      </c>
      <c r="C181" s="47"/>
      <c r="D181" s="47"/>
      <c r="E181" s="47"/>
      <c r="F181" s="47"/>
      <c r="G181" s="47"/>
      <c r="H181" s="47"/>
      <c r="I181" s="47"/>
      <c r="J181" s="47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2"/>
      <c r="AD181" s="62"/>
      <c r="AE181" s="62"/>
      <c r="AF181" s="62"/>
      <c r="AG181" s="62"/>
      <c r="AH181" s="62"/>
      <c r="AI181" s="63"/>
      <c r="AJ181" s="62"/>
      <c r="AK181" s="62"/>
      <c r="AL181" s="62"/>
    </row>
    <row r="182" s="28" customFormat="1" ht="30" hidden="1" customHeight="1" spans="1:39">
      <c r="A182" s="60" t="s">
        <v>50</v>
      </c>
      <c r="B182" s="47" t="s">
        <v>742</v>
      </c>
      <c r="C182" s="47"/>
      <c r="D182" s="47"/>
      <c r="E182" s="47"/>
      <c r="F182" s="47"/>
      <c r="G182" s="47"/>
      <c r="H182" s="47"/>
      <c r="I182" s="47"/>
      <c r="J182" s="47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2"/>
      <c r="AD182" s="62"/>
      <c r="AE182" s="62"/>
      <c r="AF182" s="62"/>
      <c r="AG182" s="62"/>
      <c r="AH182" s="62"/>
      <c r="AI182" s="63"/>
      <c r="AJ182" s="62"/>
      <c r="AK182" s="62"/>
      <c r="AL182" s="62"/>
    </row>
    <row r="183" s="28" customFormat="1" ht="30" hidden="1" customHeight="1" spans="1:39">
      <c r="A183" s="46" t="s">
        <v>46</v>
      </c>
      <c r="B183" s="47" t="s">
        <v>743</v>
      </c>
      <c r="C183" s="47"/>
      <c r="D183" s="47"/>
      <c r="E183" s="47"/>
      <c r="F183" s="47"/>
      <c r="G183" s="47"/>
      <c r="H183" s="47"/>
      <c r="I183" s="47"/>
      <c r="J183" s="47"/>
      <c r="K183" s="61"/>
      <c r="L183" s="61"/>
      <c r="M183" s="61">
        <f>M184+M186+M189</f>
        <v>1</v>
      </c>
      <c r="N183" s="61"/>
      <c r="O183" s="61"/>
      <c r="P183" s="61">
        <f>P184+P186+P189</f>
        <v>1350</v>
      </c>
      <c r="Q183" s="61">
        <f>Q184+Q186+Q189</f>
        <v>1100</v>
      </c>
      <c r="R183" s="61">
        <f t="shared" ref="R183:AB183" si="44">R184+R186+R189</f>
        <v>500</v>
      </c>
      <c r="S183" s="61">
        <f t="shared" si="44"/>
        <v>600</v>
      </c>
      <c r="T183" s="61">
        <f t="shared" si="44"/>
        <v>0</v>
      </c>
      <c r="U183" s="61">
        <f t="shared" si="44"/>
        <v>0</v>
      </c>
      <c r="V183" s="61">
        <f t="shared" si="44"/>
        <v>0</v>
      </c>
      <c r="W183" s="61">
        <f t="shared" si="44"/>
        <v>0</v>
      </c>
      <c r="X183" s="61">
        <f t="shared" si="44"/>
        <v>0</v>
      </c>
      <c r="Y183" s="61">
        <f t="shared" si="44"/>
        <v>0</v>
      </c>
      <c r="Z183" s="61">
        <f t="shared" si="44"/>
        <v>0</v>
      </c>
      <c r="AA183" s="61">
        <f t="shared" si="44"/>
        <v>0</v>
      </c>
      <c r="AB183" s="61">
        <f t="shared" si="44"/>
        <v>0</v>
      </c>
      <c r="AC183" s="62"/>
      <c r="AD183" s="62"/>
      <c r="AE183" s="62"/>
      <c r="AF183" s="62"/>
      <c r="AG183" s="62"/>
      <c r="AH183" s="62"/>
      <c r="AI183" s="63"/>
      <c r="AJ183" s="62"/>
      <c r="AK183" s="62"/>
      <c r="AL183" s="62"/>
    </row>
    <row r="184" s="28" customFormat="1" ht="30" hidden="1" customHeight="1" spans="1:39">
      <c r="A184" s="86" t="s">
        <v>48</v>
      </c>
      <c r="B184" s="47" t="s">
        <v>744</v>
      </c>
      <c r="C184" s="47"/>
      <c r="D184" s="47"/>
      <c r="E184" s="47"/>
      <c r="F184" s="47"/>
      <c r="G184" s="47"/>
      <c r="H184" s="47"/>
      <c r="I184" s="47"/>
      <c r="J184" s="47"/>
      <c r="K184" s="61">
        <f>K185</f>
        <v>0</v>
      </c>
      <c r="L184" s="61"/>
      <c r="M184" s="61">
        <f>M185</f>
        <v>0</v>
      </c>
      <c r="N184" s="61">
        <f>N185</f>
        <v>0</v>
      </c>
      <c r="O184" s="61">
        <f>O185</f>
        <v>0</v>
      </c>
      <c r="P184" s="61">
        <f>P185</f>
        <v>0</v>
      </c>
      <c r="Q184" s="61">
        <f>Q185</f>
        <v>0</v>
      </c>
      <c r="R184" s="61">
        <f t="shared" ref="R184:AB184" si="45">R185</f>
        <v>0</v>
      </c>
      <c r="S184" s="61">
        <f t="shared" si="45"/>
        <v>0</v>
      </c>
      <c r="T184" s="61">
        <f t="shared" si="45"/>
        <v>0</v>
      </c>
      <c r="U184" s="61">
        <f t="shared" si="45"/>
        <v>0</v>
      </c>
      <c r="V184" s="61">
        <f t="shared" si="45"/>
        <v>0</v>
      </c>
      <c r="W184" s="61">
        <f t="shared" si="45"/>
        <v>0</v>
      </c>
      <c r="X184" s="61">
        <f t="shared" si="45"/>
        <v>0</v>
      </c>
      <c r="Y184" s="61">
        <f t="shared" si="45"/>
        <v>0</v>
      </c>
      <c r="Z184" s="61">
        <f t="shared" si="45"/>
        <v>0</v>
      </c>
      <c r="AA184" s="61">
        <f t="shared" si="45"/>
        <v>0</v>
      </c>
      <c r="AB184" s="61">
        <f t="shared" si="45"/>
        <v>0</v>
      </c>
      <c r="AC184" s="62"/>
      <c r="AD184" s="62"/>
      <c r="AE184" s="62"/>
      <c r="AF184" s="62"/>
      <c r="AG184" s="62"/>
      <c r="AH184" s="62"/>
      <c r="AI184" s="63"/>
      <c r="AJ184" s="62"/>
      <c r="AK184" s="62"/>
      <c r="AL184" s="62"/>
    </row>
    <row r="185" s="28" customFormat="1" ht="30" hidden="1" customHeight="1" spans="1:39">
      <c r="A185" s="60" t="s">
        <v>50</v>
      </c>
      <c r="B185" s="47" t="s">
        <v>745</v>
      </c>
      <c r="C185" s="47"/>
      <c r="D185" s="47"/>
      <c r="E185" s="47"/>
      <c r="F185" s="47"/>
      <c r="G185" s="47"/>
      <c r="H185" s="47"/>
      <c r="I185" s="47"/>
      <c r="J185" s="47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2"/>
      <c r="AD185" s="62"/>
      <c r="AE185" s="62"/>
      <c r="AF185" s="62"/>
      <c r="AG185" s="62"/>
      <c r="AH185" s="62"/>
      <c r="AI185" s="63"/>
      <c r="AJ185" s="62"/>
      <c r="AK185" s="62"/>
      <c r="AL185" s="62"/>
    </row>
    <row r="186" s="28" customFormat="1" ht="30" hidden="1" customHeight="1" spans="1:39">
      <c r="A186" s="86" t="s">
        <v>48</v>
      </c>
      <c r="B186" s="47" t="s">
        <v>746</v>
      </c>
      <c r="C186" s="47"/>
      <c r="D186" s="47"/>
      <c r="E186" s="47"/>
      <c r="F186" s="47"/>
      <c r="G186" s="47"/>
      <c r="H186" s="47"/>
      <c r="I186" s="47"/>
      <c r="J186" s="47"/>
      <c r="K186" s="61">
        <f>K187</f>
        <v>4500</v>
      </c>
      <c r="L186" s="61"/>
      <c r="M186" s="61">
        <f>M187</f>
        <v>1</v>
      </c>
      <c r="N186" s="61">
        <f>N187</f>
        <v>3825</v>
      </c>
      <c r="O186" s="61">
        <f>O187</f>
        <v>4500</v>
      </c>
      <c r="P186" s="61">
        <f>P187</f>
        <v>1350</v>
      </c>
      <c r="Q186" s="61">
        <f>Q187</f>
        <v>1100</v>
      </c>
      <c r="R186" s="61">
        <f t="shared" ref="R186:AB186" si="46">R187</f>
        <v>500</v>
      </c>
      <c r="S186" s="61">
        <f t="shared" si="46"/>
        <v>600</v>
      </c>
      <c r="T186" s="61">
        <f t="shared" si="46"/>
        <v>0</v>
      </c>
      <c r="U186" s="61">
        <f t="shared" si="46"/>
        <v>0</v>
      </c>
      <c r="V186" s="61">
        <f t="shared" si="46"/>
        <v>0</v>
      </c>
      <c r="W186" s="61">
        <f t="shared" si="46"/>
        <v>0</v>
      </c>
      <c r="X186" s="61">
        <f t="shared" si="46"/>
        <v>0</v>
      </c>
      <c r="Y186" s="61">
        <f t="shared" si="46"/>
        <v>0</v>
      </c>
      <c r="Z186" s="61">
        <f t="shared" si="46"/>
        <v>0</v>
      </c>
      <c r="AA186" s="61">
        <f t="shared" si="46"/>
        <v>0</v>
      </c>
      <c r="AB186" s="61">
        <f t="shared" si="46"/>
        <v>0</v>
      </c>
      <c r="AC186" s="62"/>
      <c r="AD186" s="62"/>
      <c r="AE186" s="62"/>
      <c r="AF186" s="62"/>
      <c r="AG186" s="62"/>
      <c r="AH186" s="62"/>
      <c r="AI186" s="63"/>
      <c r="AJ186" s="62"/>
      <c r="AK186" s="62"/>
      <c r="AL186" s="62"/>
    </row>
    <row r="187" s="28" customFormat="1" ht="30" hidden="1" customHeight="1" spans="1:39">
      <c r="A187" s="60" t="s">
        <v>50</v>
      </c>
      <c r="B187" s="47" t="s">
        <v>747</v>
      </c>
      <c r="C187" s="47"/>
      <c r="D187" s="47"/>
      <c r="E187" s="47"/>
      <c r="F187" s="47"/>
      <c r="G187" s="47"/>
      <c r="H187" s="47"/>
      <c r="I187" s="47"/>
      <c r="J187" s="47"/>
      <c r="K187" s="61">
        <f>SUM(K188)</f>
        <v>4500</v>
      </c>
      <c r="L187" s="61"/>
      <c r="M187" s="61">
        <f>SUM(M188)</f>
        <v>1</v>
      </c>
      <c r="N187" s="61">
        <f>SUM(N188)</f>
        <v>3825</v>
      </c>
      <c r="O187" s="61">
        <f>SUM(O188)</f>
        <v>4500</v>
      </c>
      <c r="P187" s="61">
        <f>SUM(P188)</f>
        <v>1350</v>
      </c>
      <c r="Q187" s="61">
        <f>SUM(Q188)</f>
        <v>1100</v>
      </c>
      <c r="R187" s="61">
        <f t="shared" ref="R187:AB187" si="47">SUM(R188)</f>
        <v>500</v>
      </c>
      <c r="S187" s="61">
        <f t="shared" si="47"/>
        <v>600</v>
      </c>
      <c r="T187" s="61">
        <f t="shared" si="47"/>
        <v>0</v>
      </c>
      <c r="U187" s="61">
        <f t="shared" si="47"/>
        <v>0</v>
      </c>
      <c r="V187" s="61">
        <f t="shared" si="47"/>
        <v>0</v>
      </c>
      <c r="W187" s="61">
        <f t="shared" si="47"/>
        <v>0</v>
      </c>
      <c r="X187" s="61">
        <f t="shared" si="47"/>
        <v>0</v>
      </c>
      <c r="Y187" s="61">
        <f t="shared" si="47"/>
        <v>0</v>
      </c>
      <c r="Z187" s="61">
        <f t="shared" si="47"/>
        <v>0</v>
      </c>
      <c r="AA187" s="61">
        <f t="shared" si="47"/>
        <v>0</v>
      </c>
      <c r="AB187" s="61">
        <f t="shared" si="47"/>
        <v>0</v>
      </c>
      <c r="AC187" s="62"/>
      <c r="AD187" s="62"/>
      <c r="AE187" s="62"/>
      <c r="AF187" s="62"/>
      <c r="AG187" s="62"/>
      <c r="AH187" s="62"/>
      <c r="AI187" s="63"/>
      <c r="AJ187" s="62"/>
      <c r="AK187" s="62"/>
      <c r="AL187" s="62"/>
    </row>
    <row r="188" s="28" customFormat="1" ht="85" customHeight="1" spans="1:39">
      <c r="A188" s="51">
        <f>SUBTOTAL(103,$D$11:D188)</f>
        <v>93</v>
      </c>
      <c r="B188" s="78" t="s">
        <v>748</v>
      </c>
      <c r="C188" s="78">
        <v>2026</v>
      </c>
      <c r="D188" s="54" t="s">
        <v>749</v>
      </c>
      <c r="E188" s="54" t="s">
        <v>746</v>
      </c>
      <c r="F188" s="54" t="s">
        <v>747</v>
      </c>
      <c r="G188" s="66" t="s">
        <v>55</v>
      </c>
      <c r="H188" s="54" t="s">
        <v>750</v>
      </c>
      <c r="I188" s="66" t="s">
        <v>119</v>
      </c>
      <c r="J188" s="54" t="s">
        <v>751</v>
      </c>
      <c r="K188" s="64">
        <v>4500</v>
      </c>
      <c r="L188" s="64" t="s">
        <v>26</v>
      </c>
      <c r="M188" s="64">
        <v>1</v>
      </c>
      <c r="N188" s="64">
        <v>3825</v>
      </c>
      <c r="O188" s="64">
        <v>4500</v>
      </c>
      <c r="P188" s="51">
        <v>1350</v>
      </c>
      <c r="Q188" s="64">
        <f>R188+S188+T188+U188+V188+W188+X188+Y188</f>
        <v>1100</v>
      </c>
      <c r="R188" s="64">
        <v>500</v>
      </c>
      <c r="S188" s="64">
        <v>600</v>
      </c>
      <c r="T188" s="64"/>
      <c r="U188" s="64"/>
      <c r="V188" s="64"/>
      <c r="W188" s="64"/>
      <c r="X188" s="64"/>
      <c r="Y188" s="64"/>
      <c r="Z188" s="64"/>
      <c r="AA188" s="64"/>
      <c r="AB188" s="64"/>
      <c r="AC188" s="64" t="s">
        <v>752</v>
      </c>
      <c r="AD188" s="64" t="s">
        <v>753</v>
      </c>
      <c r="AE188" s="64" t="s">
        <v>754</v>
      </c>
      <c r="AF188" s="64" t="s">
        <v>753</v>
      </c>
      <c r="AG188" s="64" t="s">
        <v>755</v>
      </c>
      <c r="AH188" s="68" t="s">
        <v>756</v>
      </c>
      <c r="AI188" s="65" t="s">
        <v>757</v>
      </c>
      <c r="AJ188" s="68" t="s">
        <v>67</v>
      </c>
      <c r="AK188" s="68" t="s">
        <v>68</v>
      </c>
      <c r="AL188" s="67" t="s">
        <v>69</v>
      </c>
      <c r="AM188" s="69"/>
    </row>
    <row r="189" s="28" customFormat="1" ht="30" hidden="1" customHeight="1" spans="1:39">
      <c r="A189" s="86" t="s">
        <v>48</v>
      </c>
      <c r="B189" s="47" t="s">
        <v>758</v>
      </c>
      <c r="C189" s="47"/>
      <c r="D189" s="47"/>
      <c r="E189" s="47"/>
      <c r="F189" s="47"/>
      <c r="G189" s="47"/>
      <c r="H189" s="47"/>
      <c r="I189" s="47"/>
      <c r="J189" s="47"/>
      <c r="K189" s="61">
        <f>K190</f>
        <v>0</v>
      </c>
      <c r="L189" s="61"/>
      <c r="M189" s="61">
        <f>M190</f>
        <v>0</v>
      </c>
      <c r="N189" s="61">
        <f>N190</f>
        <v>0</v>
      </c>
      <c r="O189" s="61">
        <f>O190</f>
        <v>0</v>
      </c>
      <c r="P189" s="61">
        <f>P190</f>
        <v>0</v>
      </c>
      <c r="Q189" s="61">
        <f>Q190</f>
        <v>0</v>
      </c>
      <c r="R189" s="61">
        <f t="shared" ref="R189:AB189" si="48">R190</f>
        <v>0</v>
      </c>
      <c r="S189" s="61">
        <f t="shared" si="48"/>
        <v>0</v>
      </c>
      <c r="T189" s="61">
        <f t="shared" si="48"/>
        <v>0</v>
      </c>
      <c r="U189" s="61">
        <f t="shared" si="48"/>
        <v>0</v>
      </c>
      <c r="V189" s="61">
        <f t="shared" si="48"/>
        <v>0</v>
      </c>
      <c r="W189" s="61">
        <f t="shared" si="48"/>
        <v>0</v>
      </c>
      <c r="X189" s="61">
        <f t="shared" si="48"/>
        <v>0</v>
      </c>
      <c r="Y189" s="61">
        <f t="shared" si="48"/>
        <v>0</v>
      </c>
      <c r="Z189" s="61">
        <f t="shared" si="48"/>
        <v>0</v>
      </c>
      <c r="AA189" s="61">
        <f t="shared" si="48"/>
        <v>0</v>
      </c>
      <c r="AB189" s="61">
        <f t="shared" si="48"/>
        <v>0</v>
      </c>
      <c r="AC189" s="62"/>
      <c r="AD189" s="62"/>
      <c r="AE189" s="62"/>
      <c r="AF189" s="62"/>
      <c r="AG189" s="62"/>
      <c r="AH189" s="62"/>
      <c r="AI189" s="63"/>
      <c r="AJ189" s="62"/>
      <c r="AK189" s="62"/>
      <c r="AL189" s="62"/>
    </row>
    <row r="190" s="28" customFormat="1" ht="30" hidden="1" customHeight="1" spans="1:39">
      <c r="A190" s="60" t="s">
        <v>50</v>
      </c>
      <c r="B190" s="47" t="s">
        <v>759</v>
      </c>
      <c r="C190" s="47"/>
      <c r="D190" s="47"/>
      <c r="E190" s="47"/>
      <c r="F190" s="47"/>
      <c r="G190" s="47"/>
      <c r="H190" s="47"/>
      <c r="I190" s="47"/>
      <c r="J190" s="47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2"/>
      <c r="AD190" s="62"/>
      <c r="AE190" s="62"/>
      <c r="AF190" s="62"/>
      <c r="AG190" s="62"/>
      <c r="AH190" s="62"/>
      <c r="AI190" s="63"/>
      <c r="AJ190" s="62"/>
      <c r="AK190" s="62"/>
      <c r="AL190" s="62"/>
    </row>
    <row r="191" s="28" customFormat="1" ht="30" hidden="1" customHeight="1" spans="1:39">
      <c r="A191" s="46" t="s">
        <v>46</v>
      </c>
      <c r="B191" s="47" t="s">
        <v>760</v>
      </c>
      <c r="C191" s="47"/>
      <c r="D191" s="47"/>
      <c r="E191" s="47"/>
      <c r="F191" s="47"/>
      <c r="G191" s="47"/>
      <c r="H191" s="47"/>
      <c r="I191" s="47"/>
      <c r="J191" s="47"/>
      <c r="K191" s="61"/>
      <c r="L191" s="61"/>
      <c r="M191" s="61">
        <f>M192</f>
        <v>0</v>
      </c>
      <c r="N191" s="61"/>
      <c r="O191" s="61"/>
      <c r="P191" s="61">
        <f>P192</f>
        <v>0</v>
      </c>
      <c r="Q191" s="61">
        <f>Q192</f>
        <v>0</v>
      </c>
      <c r="R191" s="61">
        <f t="shared" ref="R191:AB191" si="49">R192</f>
        <v>0</v>
      </c>
      <c r="S191" s="61">
        <f t="shared" si="49"/>
        <v>0</v>
      </c>
      <c r="T191" s="61">
        <f t="shared" si="49"/>
        <v>0</v>
      </c>
      <c r="U191" s="61">
        <f t="shared" si="49"/>
        <v>0</v>
      </c>
      <c r="V191" s="61">
        <f t="shared" si="49"/>
        <v>0</v>
      </c>
      <c r="W191" s="61">
        <f t="shared" si="49"/>
        <v>0</v>
      </c>
      <c r="X191" s="61">
        <f t="shared" si="49"/>
        <v>0</v>
      </c>
      <c r="Y191" s="61">
        <f t="shared" si="49"/>
        <v>0</v>
      </c>
      <c r="Z191" s="61">
        <f t="shared" si="49"/>
        <v>0</v>
      </c>
      <c r="AA191" s="61">
        <f t="shared" si="49"/>
        <v>0</v>
      </c>
      <c r="AB191" s="61">
        <f t="shared" si="49"/>
        <v>0</v>
      </c>
      <c r="AC191" s="62"/>
      <c r="AD191" s="62"/>
      <c r="AE191" s="62"/>
      <c r="AF191" s="62"/>
      <c r="AG191" s="62"/>
      <c r="AH191" s="62"/>
      <c r="AI191" s="63"/>
      <c r="AJ191" s="62"/>
      <c r="AK191" s="62"/>
      <c r="AL191" s="62"/>
    </row>
    <row r="192" s="28" customFormat="1" ht="30" hidden="1" customHeight="1" spans="1:39">
      <c r="A192" s="46" t="s">
        <v>48</v>
      </c>
      <c r="B192" s="47" t="s">
        <v>760</v>
      </c>
      <c r="C192" s="47"/>
      <c r="D192" s="47"/>
      <c r="E192" s="47"/>
      <c r="F192" s="47"/>
      <c r="G192" s="47"/>
      <c r="H192" s="47"/>
      <c r="I192" s="47"/>
      <c r="J192" s="47"/>
      <c r="K192" s="61">
        <f>K193</f>
        <v>0</v>
      </c>
      <c r="L192" s="61"/>
      <c r="M192" s="61">
        <f t="shared" ref="M192:R192" si="50">M193</f>
        <v>0</v>
      </c>
      <c r="N192" s="61">
        <f t="shared" si="50"/>
        <v>0</v>
      </c>
      <c r="O192" s="61">
        <f t="shared" si="50"/>
        <v>0</v>
      </c>
      <c r="P192" s="61">
        <f t="shared" si="50"/>
        <v>0</v>
      </c>
      <c r="Q192" s="61">
        <f t="shared" si="50"/>
        <v>0</v>
      </c>
      <c r="R192" s="61">
        <f t="shared" si="50"/>
        <v>0</v>
      </c>
      <c r="S192" s="61"/>
      <c r="T192" s="61">
        <f t="shared" ref="T192:AB192" si="51">T193</f>
        <v>0</v>
      </c>
      <c r="U192" s="61">
        <f t="shared" si="51"/>
        <v>0</v>
      </c>
      <c r="V192" s="61">
        <f t="shared" si="51"/>
        <v>0</v>
      </c>
      <c r="W192" s="61">
        <f t="shared" si="51"/>
        <v>0</v>
      </c>
      <c r="X192" s="61">
        <f t="shared" si="51"/>
        <v>0</v>
      </c>
      <c r="Y192" s="61">
        <f t="shared" si="51"/>
        <v>0</v>
      </c>
      <c r="Z192" s="61">
        <f t="shared" si="51"/>
        <v>0</v>
      </c>
      <c r="AA192" s="61">
        <f t="shared" si="51"/>
        <v>0</v>
      </c>
      <c r="AB192" s="61">
        <f t="shared" si="51"/>
        <v>0</v>
      </c>
      <c r="AC192" s="62"/>
      <c r="AD192" s="62"/>
      <c r="AE192" s="62"/>
      <c r="AF192" s="62"/>
      <c r="AG192" s="62"/>
      <c r="AH192" s="62"/>
      <c r="AI192" s="63"/>
      <c r="AJ192" s="62"/>
      <c r="AK192" s="62"/>
      <c r="AL192" s="62"/>
    </row>
    <row r="193" s="28" customFormat="1" ht="30" hidden="1" customHeight="1" spans="1:39">
      <c r="A193" s="46" t="s">
        <v>50</v>
      </c>
      <c r="B193" s="47" t="s">
        <v>760</v>
      </c>
      <c r="C193" s="47"/>
      <c r="D193" s="47"/>
      <c r="E193" s="47"/>
      <c r="F193" s="47"/>
      <c r="G193" s="47"/>
      <c r="H193" s="47"/>
      <c r="I193" s="47"/>
      <c r="J193" s="47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2"/>
      <c r="AD193" s="62"/>
      <c r="AE193" s="62"/>
      <c r="AF193" s="62"/>
      <c r="AG193" s="62"/>
      <c r="AH193" s="62"/>
      <c r="AI193" s="63"/>
      <c r="AJ193" s="62"/>
      <c r="AK193" s="62"/>
      <c r="AL193" s="62"/>
    </row>
    <row r="194" s="28" customFormat="1" ht="30" hidden="1" customHeight="1" spans="1:39">
      <c r="A194" s="46" t="s">
        <v>46</v>
      </c>
      <c r="B194" s="47" t="s">
        <v>761</v>
      </c>
      <c r="C194" s="47"/>
      <c r="D194" s="47"/>
      <c r="E194" s="47"/>
      <c r="F194" s="47"/>
      <c r="G194" s="47"/>
      <c r="H194" s="47"/>
      <c r="I194" s="47"/>
      <c r="J194" s="47"/>
      <c r="K194" s="61"/>
      <c r="L194" s="61"/>
      <c r="M194" s="61">
        <f>M195</f>
        <v>1</v>
      </c>
      <c r="N194" s="61"/>
      <c r="O194" s="61"/>
      <c r="P194" s="61">
        <f>P195</f>
        <v>18.5</v>
      </c>
      <c r="Q194" s="61">
        <f>Q195</f>
        <v>18.5</v>
      </c>
      <c r="R194" s="61">
        <f t="shared" ref="R194:AB194" si="52">R195</f>
        <v>0</v>
      </c>
      <c r="S194" s="61">
        <f t="shared" si="52"/>
        <v>0</v>
      </c>
      <c r="T194" s="61">
        <f t="shared" si="52"/>
        <v>0</v>
      </c>
      <c r="U194" s="61">
        <f t="shared" si="52"/>
        <v>18.5</v>
      </c>
      <c r="V194" s="61">
        <f t="shared" si="52"/>
        <v>0</v>
      </c>
      <c r="W194" s="61">
        <f t="shared" si="52"/>
        <v>0</v>
      </c>
      <c r="X194" s="61">
        <f t="shared" si="52"/>
        <v>0</v>
      </c>
      <c r="Y194" s="61">
        <f t="shared" si="52"/>
        <v>0</v>
      </c>
      <c r="Z194" s="61">
        <f t="shared" si="52"/>
        <v>0</v>
      </c>
      <c r="AA194" s="61">
        <f t="shared" si="52"/>
        <v>0</v>
      </c>
      <c r="AB194" s="61">
        <f t="shared" si="52"/>
        <v>0</v>
      </c>
      <c r="AC194" s="62"/>
      <c r="AD194" s="62"/>
      <c r="AE194" s="62"/>
      <c r="AF194" s="62"/>
      <c r="AG194" s="62"/>
      <c r="AH194" s="62"/>
      <c r="AI194" s="63"/>
      <c r="AJ194" s="62"/>
      <c r="AK194" s="62"/>
      <c r="AL194" s="62"/>
    </row>
    <row r="195" s="28" customFormat="1" ht="30" hidden="1" customHeight="1" spans="1:39">
      <c r="A195" s="46" t="s">
        <v>48</v>
      </c>
      <c r="B195" s="47" t="s">
        <v>761</v>
      </c>
      <c r="C195" s="47"/>
      <c r="D195" s="47"/>
      <c r="E195" s="47"/>
      <c r="F195" s="47"/>
      <c r="G195" s="47"/>
      <c r="H195" s="47"/>
      <c r="I195" s="47"/>
      <c r="J195" s="47"/>
      <c r="K195" s="61">
        <f>K196+K197</f>
        <v>1</v>
      </c>
      <c r="L195" s="61"/>
      <c r="M195" s="61">
        <f>M196+M197</f>
        <v>1</v>
      </c>
      <c r="N195" s="61">
        <f>N196+N197</f>
        <v>1850</v>
      </c>
      <c r="O195" s="61">
        <f>O196+O197</f>
        <v>6046</v>
      </c>
      <c r="P195" s="61">
        <f>P196+P197</f>
        <v>18.5</v>
      </c>
      <c r="Q195" s="61">
        <f>Q196+Q197</f>
        <v>18.5</v>
      </c>
      <c r="R195" s="61">
        <f t="shared" ref="R195:AB195" si="53">R196+R197</f>
        <v>0</v>
      </c>
      <c r="S195" s="61">
        <f t="shared" si="53"/>
        <v>0</v>
      </c>
      <c r="T195" s="61">
        <f t="shared" si="53"/>
        <v>0</v>
      </c>
      <c r="U195" s="61">
        <f t="shared" si="53"/>
        <v>18.5</v>
      </c>
      <c r="V195" s="61">
        <f t="shared" si="53"/>
        <v>0</v>
      </c>
      <c r="W195" s="61">
        <f t="shared" si="53"/>
        <v>0</v>
      </c>
      <c r="X195" s="61">
        <f t="shared" si="53"/>
        <v>0</v>
      </c>
      <c r="Y195" s="61">
        <f t="shared" si="53"/>
        <v>0</v>
      </c>
      <c r="Z195" s="61">
        <f t="shared" si="53"/>
        <v>0</v>
      </c>
      <c r="AA195" s="61">
        <f t="shared" si="53"/>
        <v>0</v>
      </c>
      <c r="AB195" s="61">
        <f t="shared" si="53"/>
        <v>0</v>
      </c>
      <c r="AC195" s="62"/>
      <c r="AD195" s="62"/>
      <c r="AE195" s="62"/>
      <c r="AF195" s="62"/>
      <c r="AG195" s="62"/>
      <c r="AH195" s="62"/>
      <c r="AI195" s="63"/>
      <c r="AJ195" s="62"/>
      <c r="AK195" s="62"/>
      <c r="AL195" s="62"/>
    </row>
    <row r="196" s="28" customFormat="1" ht="30" hidden="1" customHeight="1" spans="1:39">
      <c r="A196" s="60" t="s">
        <v>50</v>
      </c>
      <c r="B196" s="47" t="s">
        <v>762</v>
      </c>
      <c r="C196" s="47"/>
      <c r="D196" s="47"/>
      <c r="E196" s="47"/>
      <c r="F196" s="47"/>
      <c r="G196" s="47"/>
      <c r="H196" s="47"/>
      <c r="I196" s="47"/>
      <c r="J196" s="47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2"/>
      <c r="AD196" s="62"/>
      <c r="AE196" s="62"/>
      <c r="AF196" s="62"/>
      <c r="AG196" s="62"/>
      <c r="AH196" s="62"/>
      <c r="AI196" s="63"/>
      <c r="AJ196" s="62"/>
      <c r="AK196" s="62"/>
      <c r="AL196" s="62"/>
    </row>
    <row r="197" s="28" customFormat="1" ht="30" hidden="1" customHeight="1" spans="1:39">
      <c r="A197" s="60" t="s">
        <v>50</v>
      </c>
      <c r="B197" s="47" t="s">
        <v>763</v>
      </c>
      <c r="C197" s="47"/>
      <c r="D197" s="47"/>
      <c r="E197" s="47"/>
      <c r="F197" s="47"/>
      <c r="G197" s="47"/>
      <c r="H197" s="47"/>
      <c r="I197" s="47"/>
      <c r="J197" s="47"/>
      <c r="K197" s="61">
        <f>SUM(K198)</f>
        <v>1</v>
      </c>
      <c r="L197" s="61"/>
      <c r="M197" s="61">
        <f>SUM(M198)</f>
        <v>1</v>
      </c>
      <c r="N197" s="61">
        <f>SUM(N198)</f>
        <v>1850</v>
      </c>
      <c r="O197" s="61">
        <f>SUM(O198)</f>
        <v>6046</v>
      </c>
      <c r="P197" s="61">
        <f>SUM(P198)</f>
        <v>18.5</v>
      </c>
      <c r="Q197" s="61">
        <f>SUM(Q198)</f>
        <v>18.5</v>
      </c>
      <c r="R197" s="61">
        <f t="shared" ref="R197:AB197" si="54">SUM(R198)</f>
        <v>0</v>
      </c>
      <c r="S197" s="61">
        <f t="shared" si="54"/>
        <v>0</v>
      </c>
      <c r="T197" s="61">
        <f t="shared" si="54"/>
        <v>0</v>
      </c>
      <c r="U197" s="61">
        <f t="shared" si="54"/>
        <v>18.5</v>
      </c>
      <c r="V197" s="61">
        <f t="shared" si="54"/>
        <v>0</v>
      </c>
      <c r="W197" s="61">
        <f t="shared" si="54"/>
        <v>0</v>
      </c>
      <c r="X197" s="61">
        <f t="shared" si="54"/>
        <v>0</v>
      </c>
      <c r="Y197" s="61">
        <f t="shared" si="54"/>
        <v>0</v>
      </c>
      <c r="Z197" s="61">
        <f t="shared" si="54"/>
        <v>0</v>
      </c>
      <c r="AA197" s="61">
        <f t="shared" si="54"/>
        <v>0</v>
      </c>
      <c r="AB197" s="61">
        <f t="shared" si="54"/>
        <v>0</v>
      </c>
      <c r="AC197" s="62"/>
      <c r="AD197" s="62"/>
      <c r="AE197" s="62"/>
      <c r="AF197" s="62"/>
      <c r="AG197" s="62"/>
      <c r="AH197" s="62"/>
      <c r="AI197" s="63"/>
      <c r="AJ197" s="62"/>
      <c r="AK197" s="62"/>
      <c r="AL197" s="62"/>
    </row>
    <row r="198" s="28" customFormat="1" ht="207" customHeight="1" spans="1:39">
      <c r="A198" s="51">
        <f>SUBTOTAL(103,$D$11:D198)</f>
        <v>94</v>
      </c>
      <c r="B198" s="78" t="s">
        <v>764</v>
      </c>
      <c r="C198" s="67">
        <v>2026</v>
      </c>
      <c r="D198" s="54" t="s">
        <v>765</v>
      </c>
      <c r="E198" s="54" t="s">
        <v>761</v>
      </c>
      <c r="F198" s="54" t="s">
        <v>763</v>
      </c>
      <c r="G198" s="66" t="s">
        <v>55</v>
      </c>
      <c r="H198" s="54" t="s">
        <v>56</v>
      </c>
      <c r="I198" s="66" t="s">
        <v>119</v>
      </c>
      <c r="J198" s="54" t="s">
        <v>766</v>
      </c>
      <c r="K198" s="64">
        <v>1</v>
      </c>
      <c r="L198" s="64" t="s">
        <v>59</v>
      </c>
      <c r="M198" s="64">
        <v>1</v>
      </c>
      <c r="N198" s="64">
        <v>1850</v>
      </c>
      <c r="O198" s="64">
        <v>6046</v>
      </c>
      <c r="P198" s="64">
        <v>18.5</v>
      </c>
      <c r="Q198" s="64">
        <f>R198+S198+T198+U198+V198+W198+X198+Y198</f>
        <v>18.5</v>
      </c>
      <c r="R198" s="64"/>
      <c r="S198" s="64"/>
      <c r="T198" s="64"/>
      <c r="U198" s="64">
        <v>18.5</v>
      </c>
      <c r="V198" s="64"/>
      <c r="W198" s="64"/>
      <c r="X198" s="64"/>
      <c r="Y198" s="64"/>
      <c r="Z198" s="64"/>
      <c r="AA198" s="64"/>
      <c r="AB198" s="64"/>
      <c r="AC198" s="67" t="s">
        <v>767</v>
      </c>
      <c r="AD198" s="67" t="s">
        <v>579</v>
      </c>
      <c r="AE198" s="67" t="s">
        <v>578</v>
      </c>
      <c r="AF198" s="67" t="s">
        <v>579</v>
      </c>
      <c r="AG198" s="67" t="s">
        <v>768</v>
      </c>
      <c r="AH198" s="67" t="s">
        <v>769</v>
      </c>
      <c r="AI198" s="65" t="s">
        <v>770</v>
      </c>
      <c r="AJ198" s="68" t="s">
        <v>67</v>
      </c>
      <c r="AK198" s="68" t="s">
        <v>68</v>
      </c>
      <c r="AL198" s="67" t="s">
        <v>69</v>
      </c>
      <c r="AM198" s="69"/>
    </row>
    <row r="199" s="28" customFormat="1" ht="30" hidden="1" customHeight="1" spans="1:39">
      <c r="A199" s="60" t="s">
        <v>46</v>
      </c>
      <c r="B199" s="47" t="s">
        <v>771</v>
      </c>
      <c r="C199" s="47"/>
      <c r="D199" s="47"/>
      <c r="E199" s="47"/>
      <c r="F199" s="47"/>
      <c r="G199" s="47"/>
      <c r="H199" s="47"/>
      <c r="I199" s="47"/>
      <c r="J199" s="47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2"/>
      <c r="AD199" s="62"/>
      <c r="AE199" s="62"/>
      <c r="AF199" s="62"/>
      <c r="AG199" s="62"/>
      <c r="AH199" s="62"/>
      <c r="AI199" s="63"/>
      <c r="AJ199" s="62"/>
      <c r="AK199" s="62"/>
      <c r="AL199" s="62"/>
    </row>
  </sheetData>
  <autoFilter xmlns:etc="http://www.wps.cn/officeDocument/2017/etCustomData" ref="A7:XFA199" etc:filterBottomFollowUsedRange="0">
    <filterColumn colId="29">
      <filters>
        <filter val="朱玲"/>
        <filter val="阿布都外力·吾买尔"/>
        <filter val="阿不来提·塞买尔"/>
        <filter val="努尔·朱马哈德"/>
        <filter val="纵瑞利"/>
        <filter val="库瓦尼西拜克·卡德尔&#10;"/>
        <filter val="王飞"/>
        <filter val="王宏伟"/>
        <filter val="孔卫钢"/>
        <filter val="艾力亚尔江·艾克白尔"/>
        <filter val="梁亚兵"/>
        <filter val="艾合买提·库尔班"/>
        <filter val="阿布都加帕尔·买买提"/>
        <filter val="李青堂"/>
        <filter val="姚权"/>
        <filter val="外力·吾甫尔"/>
        <filter val="阿不力克木·铁米尔"/>
        <filter val="热米拉·木合塔尔"/>
        <filter val="刘福德"/>
        <filter val="艾尔买克·阿不都沙拉木"/>
        <filter val="买吾甫沙·买尔旦沙"/>
        <filter val="范仲锋"/>
        <filter val="帕尔哈提·塔来提"/>
        <filter val="库尔班艾力·麦麦提艾力"/>
      </filters>
    </filterColumn>
    <extLst/>
  </autoFilter>
  <mergeCells count="142">
    <mergeCell ref="A1:D1"/>
    <mergeCell ref="A2:AI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32:J32"/>
    <mergeCell ref="B47:J47"/>
    <mergeCell ref="B48:J48"/>
    <mergeCell ref="B51:J51"/>
    <mergeCell ref="B52:J52"/>
    <mergeCell ref="B53:J53"/>
    <mergeCell ref="B54:J54"/>
    <mergeCell ref="B55:J55"/>
    <mergeCell ref="B60:J60"/>
    <mergeCell ref="B61:J61"/>
    <mergeCell ref="B62:J62"/>
    <mergeCell ref="B63:J63"/>
    <mergeCell ref="B83:J83"/>
    <mergeCell ref="B84:J84"/>
    <mergeCell ref="B85:J85"/>
    <mergeCell ref="B86:J86"/>
    <mergeCell ref="B87:J87"/>
    <mergeCell ref="B88:J88"/>
    <mergeCell ref="B89:J89"/>
    <mergeCell ref="B90:J90"/>
    <mergeCell ref="B91:J91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5:J115"/>
    <mergeCell ref="B116:J116"/>
    <mergeCell ref="B117:J117"/>
    <mergeCell ref="B118:J118"/>
    <mergeCell ref="B133:J133"/>
    <mergeCell ref="B135:J135"/>
    <mergeCell ref="B141:J141"/>
    <mergeCell ref="B142:J142"/>
    <mergeCell ref="B143:J143"/>
    <mergeCell ref="B144:J144"/>
    <mergeCell ref="B145:J145"/>
    <mergeCell ref="B151:J151"/>
    <mergeCell ref="B152:J152"/>
    <mergeCell ref="B153:J153"/>
    <mergeCell ref="B157:J157"/>
    <mergeCell ref="B159:J159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9:J189"/>
    <mergeCell ref="B190:J190"/>
    <mergeCell ref="B191:J191"/>
    <mergeCell ref="B192:J192"/>
    <mergeCell ref="B193:J193"/>
    <mergeCell ref="B194:J194"/>
    <mergeCell ref="B195:J195"/>
    <mergeCell ref="B196:J196"/>
    <mergeCell ref="B197:J197"/>
    <mergeCell ref="B199:J199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0.629861111111111" bottom="0.590277777777778" header="0.5" footer="0.5"/>
  <pageSetup paperSize="9" scale="3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workbookViewId="0">
      <pane ySplit="5" topLeftCell="A29" activePane="bottomLeft" state="frozen"/>
      <selection/>
      <selection pane="bottomLeft" activeCell="H1" sqref="H$1:S$1048576"/>
    </sheetView>
  </sheetViews>
  <sheetFormatPr defaultColWidth="9" defaultRowHeight="14.25"/>
  <cols>
    <col min="2" max="2" width="43.5" customWidth="1"/>
    <col min="5" max="5" width="10.3833333333333"/>
    <col min="6" max="6" width="24" customWidth="1"/>
    <col min="7" max="7" width="26.6333333333333" customWidth="1"/>
    <col min="8" max="8" width="10.5" style="1" customWidth="1"/>
    <col min="9" max="9" width="5.75" customWidth="1"/>
    <col min="10" max="10" width="7.25" customWidth="1"/>
    <col min="11" max="11" width="3.63333333333333" customWidth="1"/>
  </cols>
  <sheetData>
    <row r="1" ht="19.5" spans="1:10">
      <c r="A1" s="2" t="s">
        <v>772</v>
      </c>
      <c r="B1" s="2"/>
      <c r="C1" s="2"/>
      <c r="D1" s="2"/>
      <c r="E1" s="2"/>
      <c r="F1" s="2"/>
      <c r="G1" s="2"/>
      <c r="H1" s="3"/>
      <c r="I1" s="2"/>
    </row>
    <row r="2" spans="1:10">
      <c r="A2" s="4" t="s">
        <v>3</v>
      </c>
      <c r="B2" s="4" t="s">
        <v>773</v>
      </c>
      <c r="C2" s="4" t="s">
        <v>15</v>
      </c>
      <c r="D2" s="5" t="s">
        <v>774</v>
      </c>
      <c r="E2" s="6"/>
      <c r="F2" s="5" t="s">
        <v>775</v>
      </c>
      <c r="G2" s="6"/>
      <c r="H2" s="7"/>
      <c r="I2" s="8"/>
    </row>
    <row r="3" ht="35" customHeight="1" spans="1:10">
      <c r="A3" s="9"/>
      <c r="B3" s="9"/>
      <c r="C3" s="9"/>
      <c r="D3" s="10" t="s">
        <v>776</v>
      </c>
      <c r="E3" s="10" t="s">
        <v>777</v>
      </c>
      <c r="F3" s="10" t="s">
        <v>778</v>
      </c>
      <c r="G3" s="11" t="s">
        <v>779</v>
      </c>
      <c r="H3" s="7"/>
      <c r="I3" s="12"/>
    </row>
    <row r="4" spans="1:10">
      <c r="A4" s="13" t="s">
        <v>39</v>
      </c>
      <c r="B4" s="13"/>
      <c r="C4" s="14">
        <v>94</v>
      </c>
      <c r="D4" s="15">
        <v>0</v>
      </c>
      <c r="E4" s="16"/>
      <c r="F4" s="14">
        <v>77038.311085</v>
      </c>
      <c r="G4" s="17"/>
      <c r="H4" s="18"/>
      <c r="I4" s="19"/>
    </row>
    <row r="5" spans="1:10">
      <c r="A5" s="13" t="s">
        <v>46</v>
      </c>
      <c r="B5" s="13" t="s">
        <v>47</v>
      </c>
      <c r="C5" s="14">
        <v>54</v>
      </c>
      <c r="D5" s="15"/>
      <c r="E5" s="16"/>
      <c r="F5" s="14">
        <v>46942.810085</v>
      </c>
      <c r="G5" s="17">
        <f>F5/$F$4</f>
        <v>0.609343707356276</v>
      </c>
      <c r="H5" s="18"/>
      <c r="I5" s="19"/>
    </row>
    <row r="6" spans="1:10">
      <c r="A6" s="13" t="s">
        <v>48</v>
      </c>
      <c r="B6" s="13" t="s">
        <v>49</v>
      </c>
      <c r="C6" s="14">
        <v>6</v>
      </c>
      <c r="D6" s="15"/>
      <c r="E6" s="20">
        <v>14916.66</v>
      </c>
      <c r="F6" s="14">
        <v>14961.068085</v>
      </c>
      <c r="G6" s="17">
        <f>F6/$F$4</f>
        <v>0.194202960504842</v>
      </c>
      <c r="H6" s="21"/>
      <c r="I6" s="21"/>
      <c r="J6" s="22"/>
    </row>
    <row r="7" spans="1:10">
      <c r="A7" s="13" t="s">
        <v>50</v>
      </c>
      <c r="B7" s="13" t="s">
        <v>51</v>
      </c>
      <c r="C7" s="14">
        <v>1</v>
      </c>
      <c r="D7" s="15" t="s">
        <v>59</v>
      </c>
      <c r="E7" s="20">
        <v>6</v>
      </c>
      <c r="F7" s="14">
        <v>1778.789655</v>
      </c>
      <c r="G7" s="17">
        <f>F7/$F$4</f>
        <v>0.0230896761617395</v>
      </c>
      <c r="H7" s="21"/>
      <c r="I7" s="21"/>
    </row>
    <row r="8" spans="1:10">
      <c r="A8" s="13" t="s">
        <v>50</v>
      </c>
      <c r="B8" s="13" t="s">
        <v>70</v>
      </c>
      <c r="C8" s="14">
        <v>1</v>
      </c>
      <c r="D8" s="15" t="s">
        <v>59</v>
      </c>
      <c r="E8" s="20">
        <v>8</v>
      </c>
      <c r="F8" s="14">
        <v>10373.8</v>
      </c>
      <c r="G8" s="17">
        <f>F8/$F$4</f>
        <v>0.134657676860985</v>
      </c>
      <c r="H8" s="21"/>
      <c r="I8" s="21"/>
    </row>
    <row r="9" spans="1:10">
      <c r="A9" s="13" t="s">
        <v>50</v>
      </c>
      <c r="B9" s="13" t="s">
        <v>78</v>
      </c>
      <c r="C9" s="14"/>
      <c r="D9" s="15"/>
      <c r="E9" s="20"/>
      <c r="F9" s="14"/>
      <c r="G9" s="17"/>
      <c r="H9" s="21"/>
      <c r="I9" s="21"/>
    </row>
    <row r="10" spans="1:10">
      <c r="A10" s="13" t="s">
        <v>50</v>
      </c>
      <c r="B10" s="13" t="s">
        <v>79</v>
      </c>
      <c r="C10" s="14"/>
      <c r="D10" s="15"/>
      <c r="E10" s="20"/>
      <c r="F10" s="14"/>
      <c r="G10" s="17"/>
      <c r="H10" s="21"/>
      <c r="I10" s="21"/>
    </row>
    <row r="11" spans="1:10">
      <c r="A11" s="13" t="s">
        <v>50</v>
      </c>
      <c r="B11" s="13" t="s">
        <v>80</v>
      </c>
      <c r="C11" s="14">
        <v>1</v>
      </c>
      <c r="D11" s="15" t="s">
        <v>85</v>
      </c>
      <c r="E11" s="20">
        <v>1911.66</v>
      </c>
      <c r="F11" s="14">
        <v>191.166</v>
      </c>
      <c r="G11" s="17">
        <f>F11/$F$4</f>
        <v>0.00248144069239884</v>
      </c>
      <c r="H11" s="21"/>
      <c r="I11" s="21"/>
    </row>
    <row r="12" spans="1:10">
      <c r="A12" s="13" t="s">
        <v>50</v>
      </c>
      <c r="B12" s="13" t="s">
        <v>87</v>
      </c>
      <c r="C12" s="14">
        <v>3</v>
      </c>
      <c r="D12" s="15" t="s">
        <v>26</v>
      </c>
      <c r="E12" s="20">
        <v>12991</v>
      </c>
      <c r="F12" s="14">
        <v>2617.31243</v>
      </c>
      <c r="G12" s="17">
        <f>F12/$F$4</f>
        <v>0.0339741667897184</v>
      </c>
      <c r="H12" s="21"/>
      <c r="I12" s="21"/>
    </row>
    <row r="13" spans="1:10">
      <c r="A13" s="13" t="s">
        <v>48</v>
      </c>
      <c r="B13" s="13" t="s">
        <v>107</v>
      </c>
      <c r="C13" s="14">
        <v>24</v>
      </c>
      <c r="D13" s="15"/>
      <c r="E13" s="20">
        <v>44154</v>
      </c>
      <c r="F13" s="14">
        <v>21036.232</v>
      </c>
      <c r="G13" s="17">
        <f>F13/$F$4</f>
        <v>0.273061957144799</v>
      </c>
      <c r="H13" s="21"/>
      <c r="I13" s="21"/>
    </row>
    <row r="14" spans="1:10">
      <c r="A14" s="13" t="s">
        <v>50</v>
      </c>
      <c r="B14" s="13" t="s">
        <v>54</v>
      </c>
      <c r="C14" s="14">
        <v>8</v>
      </c>
      <c r="D14" s="15" t="s">
        <v>85</v>
      </c>
      <c r="E14" s="20">
        <v>3394</v>
      </c>
      <c r="F14" s="14">
        <v>9080</v>
      </c>
      <c r="G14" s="17">
        <f>F14/$F$4</f>
        <v>0.117863435375441</v>
      </c>
      <c r="H14" s="21"/>
      <c r="I14" s="21"/>
    </row>
    <row r="15" spans="1:10">
      <c r="A15" s="13" t="s">
        <v>50</v>
      </c>
      <c r="B15" s="13" t="s">
        <v>167</v>
      </c>
      <c r="C15" s="14">
        <v>14</v>
      </c>
      <c r="D15" s="15"/>
      <c r="E15" s="20">
        <v>3760</v>
      </c>
      <c r="F15" s="14">
        <v>9729</v>
      </c>
      <c r="G15" s="17">
        <f>F15/$F$4</f>
        <v>0.126287815282782</v>
      </c>
      <c r="H15" s="21"/>
      <c r="I15" s="21"/>
    </row>
    <row r="16" spans="1:10">
      <c r="A16" s="13" t="s">
        <v>50</v>
      </c>
      <c r="B16" s="13" t="s">
        <v>278</v>
      </c>
      <c r="C16" s="14"/>
      <c r="D16" s="15"/>
      <c r="E16" s="20"/>
      <c r="F16" s="14"/>
      <c r="G16" s="17"/>
      <c r="H16" s="21"/>
      <c r="I16" s="21"/>
    </row>
    <row r="17" spans="1:9">
      <c r="A17" s="13" t="s">
        <v>50</v>
      </c>
      <c r="B17" s="13" t="s">
        <v>279</v>
      </c>
      <c r="C17" s="14">
        <v>2</v>
      </c>
      <c r="D17" s="15"/>
      <c r="E17" s="20">
        <v>37000</v>
      </c>
      <c r="F17" s="14">
        <v>2227.232</v>
      </c>
      <c r="G17" s="17">
        <f>F17/$F$4</f>
        <v>0.0289107064865764</v>
      </c>
      <c r="H17" s="21"/>
      <c r="I17" s="21"/>
    </row>
    <row r="18" spans="1:9">
      <c r="A18" s="13" t="s">
        <v>50</v>
      </c>
      <c r="B18" s="13" t="s">
        <v>296</v>
      </c>
      <c r="C18" s="14"/>
      <c r="D18" s="15"/>
      <c r="E18" s="20"/>
      <c r="F18" s="14"/>
      <c r="G18" s="17"/>
      <c r="H18" s="21"/>
      <c r="I18" s="21"/>
    </row>
    <row r="19" spans="1:9">
      <c r="A19" s="13" t="s">
        <v>50</v>
      </c>
      <c r="B19" s="13" t="s">
        <v>297</v>
      </c>
      <c r="C19" s="14"/>
      <c r="D19" s="15"/>
      <c r="E19" s="20"/>
      <c r="F19" s="14"/>
      <c r="G19" s="17"/>
      <c r="H19" s="21"/>
      <c r="I19" s="21"/>
    </row>
    <row r="20" spans="1:9">
      <c r="A20" s="13" t="s">
        <v>48</v>
      </c>
      <c r="B20" s="13" t="s">
        <v>298</v>
      </c>
      <c r="C20" s="14">
        <v>4</v>
      </c>
      <c r="D20" s="15"/>
      <c r="E20" s="20">
        <v>5</v>
      </c>
      <c r="F20" s="14">
        <v>1575</v>
      </c>
      <c r="G20" s="17">
        <f>F20/$F$4</f>
        <v>0.0204443734269074</v>
      </c>
      <c r="H20" s="21"/>
      <c r="I20" s="21"/>
    </row>
    <row r="21" spans="1:9">
      <c r="A21" s="13" t="s">
        <v>50</v>
      </c>
      <c r="B21" s="13" t="s">
        <v>299</v>
      </c>
      <c r="C21" s="14"/>
      <c r="D21" s="15"/>
      <c r="E21" s="20"/>
      <c r="F21" s="14"/>
      <c r="G21" s="17"/>
      <c r="H21" s="21"/>
      <c r="I21" s="21"/>
    </row>
    <row r="22" spans="1:9">
      <c r="A22" s="13" t="s">
        <v>50</v>
      </c>
      <c r="B22" s="13" t="s">
        <v>300</v>
      </c>
      <c r="C22" s="14">
        <v>4</v>
      </c>
      <c r="D22" s="15"/>
      <c r="E22" s="20">
        <v>5</v>
      </c>
      <c r="F22" s="14">
        <v>1575</v>
      </c>
      <c r="G22" s="17">
        <f>F22/$F$4</f>
        <v>0.0204443734269074</v>
      </c>
      <c r="H22" s="21"/>
      <c r="I22" s="21"/>
    </row>
    <row r="23" spans="1:9">
      <c r="A23" s="13" t="s">
        <v>50</v>
      </c>
      <c r="B23" s="13" t="s">
        <v>329</v>
      </c>
      <c r="C23" s="14"/>
      <c r="D23" s="15"/>
      <c r="E23" s="20"/>
      <c r="F23" s="14"/>
      <c r="G23" s="17"/>
      <c r="H23" s="21"/>
      <c r="I23" s="21"/>
    </row>
    <row r="24" spans="1:9">
      <c r="A24" s="13" t="s">
        <v>50</v>
      </c>
      <c r="B24" s="13" t="s">
        <v>330</v>
      </c>
      <c r="C24" s="14"/>
      <c r="D24" s="15"/>
      <c r="E24" s="20"/>
      <c r="F24" s="14"/>
      <c r="G24" s="17"/>
      <c r="H24" s="21"/>
      <c r="I24" s="21"/>
    </row>
    <row r="25" spans="1:9">
      <c r="A25" s="13" t="s">
        <v>48</v>
      </c>
      <c r="B25" s="13" t="s">
        <v>331</v>
      </c>
      <c r="C25" s="14">
        <v>19</v>
      </c>
      <c r="D25" s="15"/>
      <c r="E25" s="20">
        <v>79.972</v>
      </c>
      <c r="F25" s="14">
        <v>8610.51</v>
      </c>
      <c r="G25" s="17">
        <f>F25/$F$4</f>
        <v>0.111769194816584</v>
      </c>
      <c r="H25" s="21"/>
      <c r="I25" s="21"/>
    </row>
    <row r="26" ht="28.5" spans="1:9">
      <c r="A26" s="13" t="s">
        <v>50</v>
      </c>
      <c r="B26" s="13" t="s">
        <v>332</v>
      </c>
      <c r="C26" s="14">
        <v>19</v>
      </c>
      <c r="D26" s="15"/>
      <c r="E26" s="20">
        <v>79.972</v>
      </c>
      <c r="F26" s="14">
        <v>8610.51</v>
      </c>
      <c r="G26" s="17">
        <f>F26/$F$4</f>
        <v>0.111769194816584</v>
      </c>
      <c r="H26" s="21"/>
      <c r="I26" s="21"/>
    </row>
    <row r="27" spans="1:9">
      <c r="A27" s="13" t="s">
        <v>50</v>
      </c>
      <c r="B27" s="13" t="s">
        <v>449</v>
      </c>
      <c r="C27" s="14"/>
      <c r="D27" s="15"/>
      <c r="E27" s="20"/>
      <c r="F27" s="14"/>
      <c r="G27" s="17"/>
      <c r="H27" s="21"/>
      <c r="I27" s="21"/>
    </row>
    <row r="28" spans="1:9">
      <c r="A28" s="13" t="s">
        <v>50</v>
      </c>
      <c r="B28" s="13" t="s">
        <v>450</v>
      </c>
      <c r="C28" s="14"/>
      <c r="D28" s="15"/>
      <c r="E28" s="20"/>
      <c r="F28" s="14"/>
      <c r="G28" s="17"/>
      <c r="H28" s="21"/>
      <c r="I28" s="21"/>
    </row>
    <row r="29" spans="1:9">
      <c r="A29" s="13" t="s">
        <v>48</v>
      </c>
      <c r="B29" s="13" t="s">
        <v>451</v>
      </c>
      <c r="C29" s="14">
        <v>0</v>
      </c>
      <c r="D29" s="15"/>
      <c r="E29" s="20">
        <v>0</v>
      </c>
      <c r="F29" s="14">
        <v>0</v>
      </c>
      <c r="G29" s="17"/>
      <c r="H29" s="21"/>
      <c r="I29" s="21"/>
    </row>
    <row r="30" spans="1:9">
      <c r="A30" s="13" t="s">
        <v>50</v>
      </c>
      <c r="B30" s="13" t="s">
        <v>452</v>
      </c>
      <c r="C30" s="14"/>
      <c r="D30" s="15"/>
      <c r="E30" s="20"/>
      <c r="F30" s="14"/>
      <c r="G30" s="17"/>
      <c r="H30" s="21"/>
      <c r="I30" s="21"/>
    </row>
    <row r="31" spans="1:9">
      <c r="A31" s="13" t="s">
        <v>50</v>
      </c>
      <c r="B31" s="13" t="s">
        <v>453</v>
      </c>
      <c r="C31" s="14"/>
      <c r="D31" s="15"/>
      <c r="E31" s="20"/>
      <c r="F31" s="14"/>
      <c r="G31" s="17"/>
      <c r="H31" s="21"/>
      <c r="I31" s="21"/>
    </row>
    <row r="32" spans="1:9">
      <c r="A32" s="13" t="s">
        <v>50</v>
      </c>
      <c r="B32" s="13" t="s">
        <v>454</v>
      </c>
      <c r="C32" s="14"/>
      <c r="D32" s="15"/>
      <c r="E32" s="20"/>
      <c r="F32" s="14"/>
      <c r="G32" s="17"/>
      <c r="H32" s="21"/>
      <c r="I32" s="21"/>
    </row>
    <row r="33" spans="1:9">
      <c r="A33" s="13" t="s">
        <v>50</v>
      </c>
      <c r="B33" s="13" t="s">
        <v>455</v>
      </c>
      <c r="C33" s="14"/>
      <c r="D33" s="15"/>
      <c r="E33" s="20"/>
      <c r="F33" s="14"/>
      <c r="G33" s="17"/>
      <c r="H33" s="21"/>
      <c r="I33" s="21"/>
    </row>
    <row r="34" spans="1:9">
      <c r="A34" s="13" t="s">
        <v>48</v>
      </c>
      <c r="B34" s="13" t="s">
        <v>456</v>
      </c>
      <c r="C34" s="14">
        <v>1</v>
      </c>
      <c r="D34" s="15"/>
      <c r="E34" s="20">
        <v>1</v>
      </c>
      <c r="F34" s="14">
        <v>760</v>
      </c>
      <c r="G34" s="17">
        <f>F34/$F$4</f>
        <v>0.00986522146314262</v>
      </c>
      <c r="H34" s="21"/>
      <c r="I34" s="21"/>
    </row>
    <row r="35" spans="1:9">
      <c r="A35" s="13" t="s">
        <v>50</v>
      </c>
      <c r="B35" s="13" t="s">
        <v>457</v>
      </c>
      <c r="C35" s="14">
        <v>1</v>
      </c>
      <c r="D35" s="15"/>
      <c r="E35" s="20">
        <v>1</v>
      </c>
      <c r="F35" s="14">
        <v>760</v>
      </c>
      <c r="G35" s="17">
        <f>F35/$F$4</f>
        <v>0.00986522146314262</v>
      </c>
      <c r="H35" s="21"/>
      <c r="I35" s="21"/>
    </row>
    <row r="36" spans="1:9">
      <c r="A36" s="13" t="s">
        <v>50</v>
      </c>
      <c r="B36" s="13" t="s">
        <v>464</v>
      </c>
      <c r="C36" s="14"/>
      <c r="D36" s="15"/>
      <c r="E36" s="20"/>
      <c r="F36" s="14"/>
      <c r="G36" s="17"/>
      <c r="H36" s="21"/>
      <c r="I36" s="21"/>
    </row>
    <row r="37" spans="1:9">
      <c r="A37" s="13" t="s">
        <v>50</v>
      </c>
      <c r="B37" s="13" t="s">
        <v>465</v>
      </c>
      <c r="C37" s="14"/>
      <c r="D37" s="15"/>
      <c r="E37" s="20"/>
      <c r="F37" s="14"/>
      <c r="G37" s="17"/>
      <c r="H37" s="21"/>
      <c r="I37" s="21"/>
    </row>
    <row r="38" spans="1:9">
      <c r="A38" s="13" t="s">
        <v>50</v>
      </c>
      <c r="B38" s="13" t="s">
        <v>466</v>
      </c>
      <c r="C38" s="14"/>
      <c r="D38" s="15"/>
      <c r="E38" s="20"/>
      <c r="F38" s="14"/>
      <c r="G38" s="17"/>
      <c r="H38" s="21"/>
      <c r="I38" s="21"/>
    </row>
    <row r="39" spans="1:9">
      <c r="A39" s="13" t="s">
        <v>50</v>
      </c>
      <c r="B39" s="13" t="s">
        <v>467</v>
      </c>
      <c r="C39" s="14"/>
      <c r="D39" s="15"/>
      <c r="E39" s="20"/>
      <c r="F39" s="14"/>
      <c r="G39" s="17"/>
      <c r="H39" s="21"/>
      <c r="I39" s="21"/>
    </row>
    <row r="40" spans="1:9">
      <c r="A40" s="13" t="s">
        <v>46</v>
      </c>
      <c r="B40" s="13" t="s">
        <v>468</v>
      </c>
      <c r="C40" s="14">
        <v>1</v>
      </c>
      <c r="D40" s="15"/>
      <c r="E40" s="16">
        <v>850</v>
      </c>
      <c r="F40" s="14">
        <v>1020</v>
      </c>
      <c r="G40" s="17">
        <f>F40/$F$4</f>
        <v>0.0132401656479019</v>
      </c>
      <c r="H40" s="18"/>
      <c r="I40" s="23"/>
    </row>
    <row r="41" spans="1:9">
      <c r="A41" s="13" t="s">
        <v>48</v>
      </c>
      <c r="B41" s="13" t="s">
        <v>469</v>
      </c>
      <c r="C41" s="14">
        <v>0</v>
      </c>
      <c r="D41" s="15"/>
      <c r="E41" s="20">
        <v>0</v>
      </c>
      <c r="F41" s="14">
        <v>0</v>
      </c>
      <c r="G41" s="17"/>
      <c r="H41" s="21"/>
      <c r="I41" s="21"/>
    </row>
    <row r="42" spans="1:9">
      <c r="A42" s="13" t="s">
        <v>50</v>
      </c>
      <c r="B42" s="13" t="s">
        <v>470</v>
      </c>
      <c r="C42" s="14"/>
      <c r="D42" s="15"/>
      <c r="E42" s="20"/>
      <c r="F42" s="14"/>
      <c r="G42" s="17"/>
      <c r="H42" s="21"/>
      <c r="I42" s="21"/>
    </row>
    <row r="43" spans="1:9">
      <c r="A43" s="13" t="s">
        <v>50</v>
      </c>
      <c r="B43" s="13" t="s">
        <v>471</v>
      </c>
      <c r="C43" s="14"/>
      <c r="D43" s="15"/>
      <c r="E43" s="20"/>
      <c r="F43" s="14"/>
      <c r="G43" s="17"/>
      <c r="H43" s="21"/>
      <c r="I43" s="21"/>
    </row>
    <row r="44" spans="1:9">
      <c r="A44" s="13" t="s">
        <v>48</v>
      </c>
      <c r="B44" s="13" t="s">
        <v>472</v>
      </c>
      <c r="C44" s="14">
        <v>0</v>
      </c>
      <c r="D44" s="15"/>
      <c r="E44" s="20">
        <v>0</v>
      </c>
      <c r="F44" s="14">
        <v>0</v>
      </c>
      <c r="G44" s="17"/>
      <c r="H44" s="21"/>
      <c r="I44" s="21"/>
    </row>
    <row r="45" spans="1:9">
      <c r="A45" s="13" t="s">
        <v>50</v>
      </c>
      <c r="B45" s="13" t="s">
        <v>473</v>
      </c>
      <c r="C45" s="14"/>
      <c r="D45" s="15"/>
      <c r="E45" s="20"/>
      <c r="F45" s="14"/>
      <c r="G45" s="17"/>
      <c r="H45" s="21"/>
      <c r="I45" s="21"/>
    </row>
    <row r="46" spans="1:9">
      <c r="A46" s="13" t="s">
        <v>50</v>
      </c>
      <c r="B46" s="13" t="s">
        <v>474</v>
      </c>
      <c r="C46" s="14"/>
      <c r="D46" s="15"/>
      <c r="E46" s="20"/>
      <c r="F46" s="14"/>
      <c r="G46" s="17"/>
      <c r="H46" s="21"/>
      <c r="I46" s="21"/>
    </row>
    <row r="47" spans="1:9">
      <c r="A47" s="13" t="s">
        <v>50</v>
      </c>
      <c r="B47" s="13" t="s">
        <v>475</v>
      </c>
      <c r="C47" s="14"/>
      <c r="D47" s="15"/>
      <c r="E47" s="20"/>
      <c r="F47" s="14"/>
      <c r="G47" s="17"/>
      <c r="H47" s="21"/>
      <c r="I47" s="21"/>
    </row>
    <row r="48" spans="1:9">
      <c r="A48" s="13" t="s">
        <v>48</v>
      </c>
      <c r="B48" s="13" t="s">
        <v>476</v>
      </c>
      <c r="C48" s="14">
        <v>0</v>
      </c>
      <c r="D48" s="15"/>
      <c r="E48" s="20">
        <v>0</v>
      </c>
      <c r="F48" s="14">
        <v>0</v>
      </c>
      <c r="G48" s="17"/>
      <c r="H48" s="21"/>
      <c r="I48" s="21"/>
    </row>
    <row r="49" spans="1:9">
      <c r="A49" s="13" t="s">
        <v>50</v>
      </c>
      <c r="B49" s="13" t="s">
        <v>477</v>
      </c>
      <c r="C49" s="14"/>
      <c r="D49" s="15"/>
      <c r="E49" s="20"/>
      <c r="F49" s="14"/>
      <c r="G49" s="17"/>
      <c r="H49" s="21"/>
      <c r="I49" s="21"/>
    </row>
    <row r="50" spans="1:9">
      <c r="A50" s="13" t="s">
        <v>50</v>
      </c>
      <c r="B50" s="13" t="s">
        <v>478</v>
      </c>
      <c r="C50" s="14"/>
      <c r="D50" s="15"/>
      <c r="E50" s="20"/>
      <c r="F50" s="14"/>
      <c r="G50" s="17"/>
      <c r="H50" s="21"/>
      <c r="I50" s="21"/>
    </row>
    <row r="51" spans="1:9">
      <c r="A51" s="13" t="s">
        <v>48</v>
      </c>
      <c r="B51" s="13" t="s">
        <v>479</v>
      </c>
      <c r="C51" s="14">
        <v>0</v>
      </c>
      <c r="D51" s="15"/>
      <c r="E51" s="20">
        <v>0</v>
      </c>
      <c r="F51" s="14">
        <v>0</v>
      </c>
      <c r="G51" s="17"/>
      <c r="H51" s="21"/>
      <c r="I51" s="21"/>
    </row>
    <row r="52" spans="1:9">
      <c r="A52" s="13" t="s">
        <v>50</v>
      </c>
      <c r="B52" s="13" t="s">
        <v>480</v>
      </c>
      <c r="C52" s="14"/>
      <c r="D52" s="15"/>
      <c r="E52" s="20"/>
      <c r="F52" s="14"/>
      <c r="G52" s="17"/>
      <c r="H52" s="21"/>
      <c r="I52" s="21"/>
    </row>
    <row r="53" spans="1:9">
      <c r="A53" s="13" t="s">
        <v>50</v>
      </c>
      <c r="B53" s="13" t="s">
        <v>481</v>
      </c>
      <c r="C53" s="14"/>
      <c r="D53" s="15"/>
      <c r="E53" s="20"/>
      <c r="F53" s="14"/>
      <c r="G53" s="17"/>
      <c r="H53" s="21"/>
      <c r="I53" s="21"/>
    </row>
    <row r="54" spans="1:9">
      <c r="A54" s="13" t="s">
        <v>50</v>
      </c>
      <c r="B54" s="13" t="s">
        <v>482</v>
      </c>
      <c r="C54" s="14"/>
      <c r="D54" s="15"/>
      <c r="E54" s="20"/>
      <c r="F54" s="14"/>
      <c r="G54" s="17"/>
      <c r="H54" s="21"/>
      <c r="I54" s="21"/>
    </row>
    <row r="55" spans="1:9">
      <c r="A55" s="13" t="s">
        <v>48</v>
      </c>
      <c r="B55" s="13" t="s">
        <v>483</v>
      </c>
      <c r="C55" s="14">
        <v>1</v>
      </c>
      <c r="D55" s="15"/>
      <c r="E55" s="20">
        <v>850</v>
      </c>
      <c r="F55" s="14">
        <v>1020</v>
      </c>
      <c r="G55" s="17">
        <f>F55/$F$4</f>
        <v>0.0132401656479019</v>
      </c>
      <c r="H55" s="21"/>
      <c r="I55" s="21"/>
    </row>
    <row r="56" spans="1:9">
      <c r="A56" s="13" t="s">
        <v>50</v>
      </c>
      <c r="B56" s="13" t="s">
        <v>483</v>
      </c>
      <c r="C56" s="14">
        <v>1</v>
      </c>
      <c r="D56" s="15"/>
      <c r="E56" s="20">
        <v>850</v>
      </c>
      <c r="F56" s="14">
        <v>1020</v>
      </c>
      <c r="G56" s="17">
        <f>F56/$F$4</f>
        <v>0.0132401656479019</v>
      </c>
      <c r="H56" s="21"/>
      <c r="I56" s="21"/>
    </row>
    <row r="57" spans="1:9">
      <c r="A57" s="13" t="s">
        <v>46</v>
      </c>
      <c r="B57" s="13" t="s">
        <v>491</v>
      </c>
      <c r="C57" s="14">
        <v>35</v>
      </c>
      <c r="D57" s="15"/>
      <c r="E57" s="16"/>
      <c r="F57" s="14">
        <v>24007.001</v>
      </c>
      <c r="G57" s="17">
        <f>F57/$F$4</f>
        <v>0.31162418622485</v>
      </c>
      <c r="H57" s="18"/>
      <c r="I57" s="23"/>
    </row>
    <row r="58" spans="1:9">
      <c r="A58" s="13" t="s">
        <v>48</v>
      </c>
      <c r="B58" s="13" t="s">
        <v>492</v>
      </c>
      <c r="C58" s="14">
        <v>25</v>
      </c>
      <c r="D58" s="15"/>
      <c r="E58" s="20">
        <v>143.5</v>
      </c>
      <c r="F58" s="14">
        <v>11859.001</v>
      </c>
      <c r="G58" s="17">
        <f>F58/$F$4</f>
        <v>0.15393640946925</v>
      </c>
      <c r="H58" s="21"/>
      <c r="I58" s="21"/>
    </row>
    <row r="59" spans="1:9">
      <c r="A59" s="13" t="s">
        <v>50</v>
      </c>
      <c r="B59" s="13" t="s">
        <v>493</v>
      </c>
      <c r="C59" s="14"/>
      <c r="D59" s="15"/>
      <c r="E59" s="20"/>
      <c r="F59" s="14"/>
      <c r="G59" s="17"/>
      <c r="H59" s="21"/>
      <c r="I59" s="21"/>
    </row>
    <row r="60" ht="57" spans="1:9">
      <c r="A60" s="13" t="s">
        <v>50</v>
      </c>
      <c r="B60" s="13" t="s">
        <v>494</v>
      </c>
      <c r="C60" s="14">
        <v>14</v>
      </c>
      <c r="D60" s="15"/>
      <c r="E60" s="20">
        <v>64.4</v>
      </c>
      <c r="F60" s="14">
        <v>5335</v>
      </c>
      <c r="G60" s="17">
        <f>F60/$F$4</f>
        <v>0.0692512585603498</v>
      </c>
      <c r="H60" s="21"/>
      <c r="I60" s="21"/>
    </row>
    <row r="61" spans="1:9">
      <c r="A61" s="13" t="s">
        <v>50</v>
      </c>
      <c r="B61" s="13" t="s">
        <v>582</v>
      </c>
      <c r="C61" s="14">
        <v>1</v>
      </c>
      <c r="D61" s="15"/>
      <c r="E61" s="20">
        <v>3</v>
      </c>
      <c r="F61" s="14">
        <v>120</v>
      </c>
      <c r="G61" s="17">
        <f>F61/$F$4</f>
        <v>0.00155766654681199</v>
      </c>
      <c r="H61" s="21"/>
      <c r="I61" s="21"/>
    </row>
    <row r="62" spans="1:9">
      <c r="A62" s="13" t="s">
        <v>50</v>
      </c>
      <c r="B62" s="13" t="s">
        <v>587</v>
      </c>
      <c r="C62" s="14">
        <v>5</v>
      </c>
      <c r="D62" s="15"/>
      <c r="E62" s="20">
        <v>75</v>
      </c>
      <c r="F62" s="14">
        <v>4786.28</v>
      </c>
      <c r="G62" s="17">
        <f>F62/$F$4</f>
        <v>0.0621285686639609</v>
      </c>
      <c r="H62" s="21"/>
      <c r="I62" s="21"/>
    </row>
    <row r="63" spans="1:9">
      <c r="A63" s="13" t="s">
        <v>50</v>
      </c>
      <c r="B63" s="13" t="s">
        <v>614</v>
      </c>
      <c r="C63" s="14"/>
      <c r="D63" s="15"/>
      <c r="E63" s="20"/>
      <c r="F63" s="14"/>
      <c r="G63" s="17"/>
      <c r="H63" s="21"/>
      <c r="I63" s="21"/>
    </row>
    <row r="64" ht="28.5" spans="1:9">
      <c r="A64" s="13" t="s">
        <v>50</v>
      </c>
      <c r="B64" s="13" t="s">
        <v>615</v>
      </c>
      <c r="C64" s="14"/>
      <c r="D64" s="15"/>
      <c r="E64" s="20"/>
      <c r="F64" s="14"/>
      <c r="G64" s="17"/>
      <c r="H64" s="21"/>
      <c r="I64" s="21"/>
    </row>
    <row r="65" ht="28.5" spans="1:9">
      <c r="A65" s="13" t="s">
        <v>50</v>
      </c>
      <c r="B65" s="13" t="s">
        <v>616</v>
      </c>
      <c r="C65" s="14"/>
      <c r="D65" s="15"/>
      <c r="E65" s="20"/>
      <c r="F65" s="14"/>
      <c r="G65" s="17"/>
      <c r="H65" s="21"/>
      <c r="I65" s="21"/>
    </row>
    <row r="66" spans="1:9">
      <c r="A66" s="13" t="s">
        <v>50</v>
      </c>
      <c r="B66" s="13" t="s">
        <v>617</v>
      </c>
      <c r="C66" s="14"/>
      <c r="D66" s="15"/>
      <c r="E66" s="20"/>
      <c r="F66" s="14"/>
      <c r="G66" s="17"/>
      <c r="H66" s="21"/>
      <c r="I66" s="21"/>
    </row>
    <row r="67" spans="1:9">
      <c r="A67" s="13" t="s">
        <v>50</v>
      </c>
      <c r="B67" s="13" t="s">
        <v>422</v>
      </c>
      <c r="C67" s="14">
        <v>5</v>
      </c>
      <c r="D67" s="15"/>
      <c r="E67" s="20">
        <v>1.1</v>
      </c>
      <c r="F67" s="14">
        <v>1617.721</v>
      </c>
      <c r="G67" s="17">
        <f>F67/$F$4</f>
        <v>0.020998915698127</v>
      </c>
      <c r="H67" s="21"/>
      <c r="I67" s="21"/>
    </row>
    <row r="68" spans="1:9">
      <c r="A68" s="13" t="s">
        <v>48</v>
      </c>
      <c r="B68" s="13" t="s">
        <v>658</v>
      </c>
      <c r="C68" s="14">
        <v>10</v>
      </c>
      <c r="D68" s="15"/>
      <c r="E68" s="20">
        <v>240.5</v>
      </c>
      <c r="F68" s="14">
        <v>12148</v>
      </c>
      <c r="G68" s="17">
        <f>F68/$F$4</f>
        <v>0.157687776755601</v>
      </c>
      <c r="H68" s="21"/>
      <c r="I68" s="21"/>
    </row>
    <row r="69" spans="1:9">
      <c r="A69" s="13" t="s">
        <v>50</v>
      </c>
      <c r="B69" s="13" t="s">
        <v>659</v>
      </c>
      <c r="C69" s="14"/>
      <c r="D69" s="15"/>
      <c r="E69" s="20"/>
      <c r="F69" s="14"/>
      <c r="G69" s="17"/>
      <c r="H69" s="21"/>
      <c r="I69" s="21"/>
    </row>
    <row r="70" spans="1:9">
      <c r="A70" s="13" t="s">
        <v>50</v>
      </c>
      <c r="B70" s="13" t="s">
        <v>660</v>
      </c>
      <c r="C70" s="14">
        <v>3</v>
      </c>
      <c r="D70" s="15"/>
      <c r="E70" s="20">
        <v>48.3</v>
      </c>
      <c r="F70" s="14">
        <v>1950</v>
      </c>
      <c r="G70" s="17">
        <f>F70/$F$4</f>
        <v>0.0253120813856949</v>
      </c>
      <c r="H70" s="21"/>
      <c r="I70" s="21"/>
    </row>
    <row r="71" spans="1:9">
      <c r="A71" s="13" t="s">
        <v>50</v>
      </c>
      <c r="B71" s="13" t="s">
        <v>681</v>
      </c>
      <c r="C71" s="14">
        <v>1</v>
      </c>
      <c r="D71" s="15"/>
      <c r="E71" s="20">
        <v>4</v>
      </c>
      <c r="F71" s="14">
        <v>1000</v>
      </c>
      <c r="G71" s="17">
        <f>F71/$F$4</f>
        <v>0.0129805545567666</v>
      </c>
      <c r="H71" s="21"/>
      <c r="I71" s="21"/>
    </row>
    <row r="72" spans="1:9">
      <c r="A72" s="13" t="s">
        <v>50</v>
      </c>
      <c r="B72" s="13" t="s">
        <v>690</v>
      </c>
      <c r="C72" s="14">
        <v>6</v>
      </c>
      <c r="D72" s="15"/>
      <c r="E72" s="20">
        <v>188.2</v>
      </c>
      <c r="F72" s="14">
        <v>9198</v>
      </c>
      <c r="G72" s="17">
        <f>F72/$F$4</f>
        <v>0.119395140813139</v>
      </c>
      <c r="H72" s="21"/>
      <c r="I72" s="21"/>
    </row>
    <row r="73" spans="1:9">
      <c r="A73" s="13" t="s">
        <v>48</v>
      </c>
      <c r="B73" s="13" t="s">
        <v>719</v>
      </c>
      <c r="C73" s="14">
        <v>0</v>
      </c>
      <c r="D73" s="15"/>
      <c r="E73" s="20">
        <v>0</v>
      </c>
      <c r="F73" s="14">
        <v>0</v>
      </c>
      <c r="G73" s="17"/>
      <c r="H73" s="21"/>
      <c r="I73" s="21"/>
    </row>
    <row r="74" spans="1:9">
      <c r="A74" s="13" t="s">
        <v>50</v>
      </c>
      <c r="B74" s="13" t="s">
        <v>720</v>
      </c>
      <c r="C74" s="14"/>
      <c r="D74" s="15"/>
      <c r="E74" s="20"/>
      <c r="F74" s="14"/>
      <c r="G74" s="17"/>
      <c r="H74" s="21"/>
      <c r="I74" s="21"/>
    </row>
    <row r="75" spans="1:9">
      <c r="A75" s="13" t="s">
        <v>50</v>
      </c>
      <c r="B75" s="13" t="s">
        <v>721</v>
      </c>
      <c r="C75" s="14"/>
      <c r="D75" s="15"/>
      <c r="E75" s="20"/>
      <c r="F75" s="14"/>
      <c r="G75" s="17"/>
      <c r="H75" s="21"/>
      <c r="I75" s="21"/>
    </row>
    <row r="76" ht="28.5" spans="1:9">
      <c r="A76" s="13" t="s">
        <v>50</v>
      </c>
      <c r="B76" s="13" t="s">
        <v>722</v>
      </c>
      <c r="C76" s="14"/>
      <c r="D76" s="15"/>
      <c r="E76" s="20"/>
      <c r="F76" s="14"/>
      <c r="G76" s="17"/>
      <c r="H76" s="21"/>
      <c r="I76" s="21"/>
    </row>
    <row r="77" spans="1:9">
      <c r="A77" s="13" t="s">
        <v>50</v>
      </c>
      <c r="B77" s="13" t="s">
        <v>723</v>
      </c>
      <c r="C77" s="14"/>
      <c r="D77" s="15"/>
      <c r="E77" s="20"/>
      <c r="F77" s="14"/>
      <c r="G77" s="17"/>
      <c r="H77" s="21"/>
      <c r="I77" s="21"/>
    </row>
    <row r="78" spans="1:9">
      <c r="A78" s="13" t="s">
        <v>50</v>
      </c>
      <c r="B78" s="13" t="s">
        <v>724</v>
      </c>
      <c r="C78" s="14"/>
      <c r="D78" s="15"/>
      <c r="E78" s="20"/>
      <c r="F78" s="14"/>
      <c r="G78" s="17"/>
      <c r="H78" s="21"/>
      <c r="I78" s="21"/>
    </row>
    <row r="79" ht="28.5" spans="1:9">
      <c r="A79" s="13" t="s">
        <v>50</v>
      </c>
      <c r="B79" s="13" t="s">
        <v>725</v>
      </c>
      <c r="C79" s="14"/>
      <c r="D79" s="15"/>
      <c r="E79" s="20"/>
      <c r="F79" s="14"/>
      <c r="G79" s="17"/>
      <c r="H79" s="21"/>
      <c r="I79" s="21"/>
    </row>
    <row r="80" spans="1:9">
      <c r="A80" s="13" t="s">
        <v>46</v>
      </c>
      <c r="B80" s="13" t="s">
        <v>726</v>
      </c>
      <c r="C80" s="14">
        <v>2</v>
      </c>
      <c r="D80" s="15"/>
      <c r="E80" s="16"/>
      <c r="F80" s="14">
        <v>3700</v>
      </c>
      <c r="G80" s="17">
        <f>F80/$F$4</f>
        <v>0.0480280518600364</v>
      </c>
      <c r="H80" s="18"/>
      <c r="I80" s="23"/>
    </row>
    <row r="81" spans="1:9">
      <c r="A81" s="13" t="s">
        <v>48</v>
      </c>
      <c r="B81" s="13" t="s">
        <v>726</v>
      </c>
      <c r="C81" s="14">
        <v>2</v>
      </c>
      <c r="D81" s="15"/>
      <c r="E81" s="20">
        <v>2</v>
      </c>
      <c r="F81" s="14">
        <v>3700</v>
      </c>
      <c r="G81" s="17">
        <f>F81/$F$4</f>
        <v>0.0480280518600364</v>
      </c>
      <c r="H81" s="21"/>
      <c r="I81" s="21"/>
    </row>
    <row r="82" spans="1:9">
      <c r="A82" s="13" t="s">
        <v>50</v>
      </c>
      <c r="B82" s="13" t="s">
        <v>727</v>
      </c>
      <c r="C82" s="14"/>
      <c r="D82" s="15"/>
      <c r="E82" s="20"/>
      <c r="F82" s="14"/>
      <c r="G82" s="17"/>
      <c r="H82" s="21"/>
      <c r="I82" s="21"/>
    </row>
    <row r="83" spans="1:9">
      <c r="A83" s="13" t="s">
        <v>50</v>
      </c>
      <c r="B83" s="13" t="s">
        <v>728</v>
      </c>
      <c r="C83" s="14">
        <v>2</v>
      </c>
      <c r="D83" s="15"/>
      <c r="E83" s="20">
        <v>2</v>
      </c>
      <c r="F83" s="14">
        <v>3700</v>
      </c>
      <c r="G83" s="17">
        <f>F83/$F$4</f>
        <v>0.0480280518600364</v>
      </c>
      <c r="H83" s="21"/>
      <c r="I83" s="21"/>
    </row>
    <row r="84" spans="1:9">
      <c r="A84" s="13" t="s">
        <v>50</v>
      </c>
      <c r="B84" s="13" t="s">
        <v>739</v>
      </c>
      <c r="C84" s="14"/>
      <c r="D84" s="15"/>
      <c r="E84" s="20"/>
      <c r="F84" s="14"/>
      <c r="G84" s="17"/>
      <c r="H84" s="21"/>
      <c r="I84" s="21"/>
    </row>
    <row r="85" spans="1:9">
      <c r="A85" s="13" t="s">
        <v>50</v>
      </c>
      <c r="B85" s="13" t="s">
        <v>740</v>
      </c>
      <c r="C85" s="14"/>
      <c r="D85" s="15"/>
      <c r="E85" s="20"/>
      <c r="F85" s="14"/>
      <c r="G85" s="17"/>
      <c r="H85" s="21"/>
      <c r="I85" s="21"/>
    </row>
    <row r="86" spans="1:9">
      <c r="A86" s="13" t="s">
        <v>50</v>
      </c>
      <c r="B86" s="13" t="s">
        <v>741</v>
      </c>
      <c r="C86" s="14"/>
      <c r="D86" s="15"/>
      <c r="E86" s="20"/>
      <c r="F86" s="14"/>
      <c r="G86" s="17"/>
      <c r="H86" s="21"/>
      <c r="I86" s="21"/>
    </row>
    <row r="87" spans="1:9">
      <c r="A87" s="13" t="s">
        <v>50</v>
      </c>
      <c r="B87" s="13" t="s">
        <v>742</v>
      </c>
      <c r="C87" s="14"/>
      <c r="D87" s="15"/>
      <c r="E87" s="20"/>
      <c r="F87" s="14"/>
      <c r="G87" s="17"/>
      <c r="H87" s="21"/>
      <c r="I87" s="21"/>
    </row>
    <row r="88" spans="1:9">
      <c r="A88" s="13" t="s">
        <v>46</v>
      </c>
      <c r="B88" s="13" t="s">
        <v>743</v>
      </c>
      <c r="C88" s="14">
        <v>1</v>
      </c>
      <c r="D88" s="15"/>
      <c r="E88" s="16"/>
      <c r="F88" s="14">
        <v>1350</v>
      </c>
      <c r="G88" s="17">
        <f>F88/$F$4</f>
        <v>0.0175237486516349</v>
      </c>
      <c r="H88" s="18"/>
      <c r="I88" s="23"/>
    </row>
    <row r="89" spans="1:9">
      <c r="A89" s="13" t="s">
        <v>48</v>
      </c>
      <c r="B89" s="13" t="s">
        <v>744</v>
      </c>
      <c r="C89" s="14">
        <v>0</v>
      </c>
      <c r="D89" s="15"/>
      <c r="E89" s="20">
        <v>0</v>
      </c>
      <c r="F89" s="14">
        <v>0</v>
      </c>
      <c r="G89" s="17"/>
      <c r="H89" s="21"/>
      <c r="I89" s="21"/>
    </row>
    <row r="90" spans="1:9">
      <c r="A90" s="13" t="s">
        <v>50</v>
      </c>
      <c r="B90" s="13" t="s">
        <v>745</v>
      </c>
      <c r="C90" s="14"/>
      <c r="D90" s="15"/>
      <c r="E90" s="20"/>
      <c r="F90" s="14"/>
      <c r="G90" s="17"/>
      <c r="H90" s="21"/>
      <c r="I90" s="21"/>
    </row>
    <row r="91" spans="1:9">
      <c r="A91" s="13" t="s">
        <v>48</v>
      </c>
      <c r="B91" s="13" t="s">
        <v>746</v>
      </c>
      <c r="C91" s="14">
        <v>1</v>
      </c>
      <c r="D91" s="15"/>
      <c r="E91" s="20">
        <v>4500</v>
      </c>
      <c r="F91" s="14">
        <v>1350</v>
      </c>
      <c r="G91" s="17">
        <f>F91/$F$4</f>
        <v>0.0175237486516349</v>
      </c>
      <c r="H91" s="21"/>
      <c r="I91" s="21"/>
    </row>
    <row r="92" spans="1:9">
      <c r="A92" s="13" t="s">
        <v>50</v>
      </c>
      <c r="B92" s="13" t="s">
        <v>747</v>
      </c>
      <c r="C92" s="14">
        <v>1</v>
      </c>
      <c r="D92" s="15"/>
      <c r="E92" s="20">
        <v>4500</v>
      </c>
      <c r="F92" s="14">
        <v>1350</v>
      </c>
      <c r="G92" s="17">
        <f>F92/$F$4</f>
        <v>0.0175237486516349</v>
      </c>
      <c r="H92" s="21"/>
      <c r="I92" s="21"/>
    </row>
    <row r="93" spans="1:9">
      <c r="A93" s="13" t="s">
        <v>48</v>
      </c>
      <c r="B93" s="13" t="s">
        <v>758</v>
      </c>
      <c r="C93" s="14">
        <v>0</v>
      </c>
      <c r="D93" s="15"/>
      <c r="E93" s="20">
        <v>0</v>
      </c>
      <c r="F93" s="14">
        <v>0</v>
      </c>
      <c r="G93" s="17"/>
      <c r="H93" s="21"/>
      <c r="I93" s="21"/>
    </row>
    <row r="94" spans="1:9">
      <c r="A94" s="13" t="s">
        <v>50</v>
      </c>
      <c r="B94" s="13" t="s">
        <v>759</v>
      </c>
      <c r="C94" s="14"/>
      <c r="D94" s="15"/>
      <c r="E94" s="20"/>
      <c r="F94" s="14"/>
      <c r="G94" s="17"/>
      <c r="H94" s="21"/>
      <c r="I94" s="21"/>
    </row>
    <row r="95" spans="1:9">
      <c r="A95" s="13" t="s">
        <v>46</v>
      </c>
      <c r="B95" s="13" t="s">
        <v>760</v>
      </c>
      <c r="C95" s="14">
        <v>0</v>
      </c>
      <c r="D95" s="15"/>
      <c r="E95" s="16"/>
      <c r="F95" s="14">
        <v>0</v>
      </c>
      <c r="G95" s="17">
        <f>F95/$F$4</f>
        <v>0</v>
      </c>
      <c r="H95" s="18"/>
      <c r="I95" s="21"/>
    </row>
    <row r="96" spans="1:9">
      <c r="A96" s="13" t="s">
        <v>48</v>
      </c>
      <c r="B96" s="13" t="s">
        <v>760</v>
      </c>
      <c r="C96" s="14">
        <v>0</v>
      </c>
      <c r="D96" s="15"/>
      <c r="E96" s="20">
        <v>0</v>
      </c>
      <c r="F96" s="14">
        <v>0</v>
      </c>
      <c r="G96" s="17"/>
      <c r="H96" s="21"/>
      <c r="I96" s="21"/>
    </row>
    <row r="97" spans="1:9">
      <c r="A97" s="13" t="s">
        <v>50</v>
      </c>
      <c r="B97" s="13" t="s">
        <v>760</v>
      </c>
      <c r="C97" s="14"/>
      <c r="D97" s="15"/>
      <c r="E97" s="20"/>
      <c r="F97" s="14"/>
      <c r="G97" s="17"/>
      <c r="H97" s="21"/>
      <c r="I97" s="21"/>
    </row>
    <row r="98" spans="1:9">
      <c r="A98" s="13" t="s">
        <v>46</v>
      </c>
      <c r="B98" s="13" t="s">
        <v>761</v>
      </c>
      <c r="C98" s="14">
        <v>1</v>
      </c>
      <c r="D98" s="15"/>
      <c r="E98" s="16"/>
      <c r="F98" s="14">
        <v>18.5</v>
      </c>
      <c r="G98" s="17">
        <f>F98/$F$4</f>
        <v>0.000240140259300182</v>
      </c>
      <c r="H98" s="18"/>
      <c r="I98" s="23"/>
    </row>
    <row r="99" spans="1:9">
      <c r="A99" s="13" t="s">
        <v>48</v>
      </c>
      <c r="B99" s="13" t="s">
        <v>761</v>
      </c>
      <c r="C99" s="14">
        <v>1</v>
      </c>
      <c r="D99" s="15"/>
      <c r="E99" s="20">
        <v>1</v>
      </c>
      <c r="F99" s="14">
        <v>18.5</v>
      </c>
      <c r="G99" s="17">
        <f>F99/$F$4</f>
        <v>0.000240140259300182</v>
      </c>
      <c r="H99" s="21"/>
      <c r="I99" s="21"/>
    </row>
    <row r="100" spans="1:9">
      <c r="A100" s="13" t="s">
        <v>50</v>
      </c>
      <c r="B100" s="13" t="s">
        <v>762</v>
      </c>
      <c r="C100" s="14"/>
      <c r="D100" s="15"/>
      <c r="E100" s="20"/>
      <c r="F100" s="14"/>
      <c r="G100" s="17"/>
      <c r="H100" s="21"/>
      <c r="I100" s="21"/>
    </row>
    <row r="101" spans="1:9">
      <c r="A101" s="13" t="s">
        <v>50</v>
      </c>
      <c r="B101" s="13" t="s">
        <v>763</v>
      </c>
      <c r="C101" s="14">
        <v>1</v>
      </c>
      <c r="D101" s="15"/>
      <c r="E101" s="20">
        <v>1</v>
      </c>
      <c r="F101" s="14">
        <v>18.5</v>
      </c>
      <c r="G101" s="17">
        <f>F101/$F$4</f>
        <v>0.000240140259300182</v>
      </c>
      <c r="H101" s="21"/>
      <c r="I101" s="21"/>
    </row>
    <row r="102" spans="1:9">
      <c r="A102" s="13" t="s">
        <v>46</v>
      </c>
      <c r="B102" s="13" t="s">
        <v>771</v>
      </c>
      <c r="C102" s="14"/>
      <c r="D102" s="15"/>
      <c r="E102" s="16"/>
      <c r="F102" s="14"/>
      <c r="G102" s="17">
        <f>F102/$F$4</f>
        <v>0</v>
      </c>
      <c r="H102" s="18"/>
      <c r="I102" s="21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项目库</vt:lpstr>
      <vt:lpstr>项目库统计表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2026-01-08T20:49:00Z</dcterms:created>
  <dcterms:modified xsi:type="dcterms:W3CDTF">2026-09-18T13:35:37Z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