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5" activeTab="1"/>
  </bookViews>
  <sheets>
    <sheet name="第二批中央财政常态化帮扶资金项目计划" sheetId="23" r:id="rId1"/>
    <sheet name="第二批中央财政常态化帮扶资金项目计划统计表 " sheetId="24" r:id="rId2"/>
  </sheets>
  <definedNames>
    <definedName name="_xlnm._FilterDatabase" localSheetId="0" hidden="1">第二批中央财政常态化帮扶资金项目计划!$A$7:$XEW$137</definedName>
    <definedName name="_xlnm._FilterDatabase" localSheetId="1" hidden="1">'第二批中央财政常态化帮扶资金项目计划统计表 '!$A$3:$G$102</definedName>
    <definedName name="_xlnm.Print_Titles" localSheetId="0">第二批中央财政常态化帮扶资金项目计划!$3:$6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<sst xmlns="http://schemas.openxmlformats.org/spreadsheetml/2006/main" count="1069" uniqueCount="414">
  <si>
    <t>附件1</t>
  </si>
  <si>
    <t xml:space="preserve"> </t>
  </si>
  <si>
    <t>克州阿克陶县2026年第二批中央财政常态化帮扶资金项目计划</t>
  </si>
  <si>
    <t>序号</t>
  </si>
  <si>
    <t>项目库编号(A)</t>
  </si>
  <si>
    <t xml:space="preserve">年度 </t>
  </si>
  <si>
    <t>项目名称(B)</t>
  </si>
  <si>
    <t>项目类别(C)</t>
  </si>
  <si>
    <t>项目子类型(D)</t>
  </si>
  <si>
    <t>建设性质（新建、扩建）     (E)</t>
  </si>
  <si>
    <t>实施地点（具体到村）(F)</t>
  </si>
  <si>
    <t>建设起止时间</t>
  </si>
  <si>
    <t>主要建设内容 (G)</t>
  </si>
  <si>
    <t>建设规模(H)</t>
  </si>
  <si>
    <t>规模单位</t>
  </si>
  <si>
    <t>项目个数</t>
  </si>
  <si>
    <t>受益情况</t>
  </si>
  <si>
    <t>资金规模（I）</t>
  </si>
  <si>
    <t>到位资金</t>
  </si>
  <si>
    <t>资金来源</t>
  </si>
  <si>
    <t>责任部门及责任人（K）</t>
  </si>
  <si>
    <t>简要绩效目标(L)</t>
  </si>
  <si>
    <t>简要利益机制</t>
  </si>
  <si>
    <t>入库时间(M)</t>
  </si>
  <si>
    <t>审批文号(N)</t>
  </si>
  <si>
    <t>备注</t>
  </si>
  <si>
    <t>户</t>
  </si>
  <si>
    <t>人</t>
  </si>
  <si>
    <t>常态化帮扶资金</t>
  </si>
  <si>
    <r>
      <rPr>
        <b/>
        <sz val="12"/>
        <rFont val="宋体"/>
        <charset val="134"/>
      </rPr>
      <t>地方政府债券(J</t>
    </r>
    <r>
      <rPr>
        <b/>
        <vertAlign val="subscript"/>
        <sz val="12"/>
        <rFont val="宋体"/>
        <charset val="134"/>
      </rPr>
      <t>4</t>
    </r>
    <r>
      <rPr>
        <b/>
        <sz val="12"/>
        <rFont val="宋体"/>
        <charset val="134"/>
      </rPr>
      <t>)</t>
    </r>
  </si>
  <si>
    <t>州级配套资金</t>
  </si>
  <si>
    <t>县级配套资金</t>
  </si>
  <si>
    <t>其他资金(J5)</t>
  </si>
  <si>
    <t>2024、2025年统战部结余资金</t>
  </si>
  <si>
    <t>企业投资</t>
  </si>
  <si>
    <t>建设单位</t>
  </si>
  <si>
    <t>建设单位责任人</t>
  </si>
  <si>
    <r>
      <rPr>
        <b/>
        <sz val="12"/>
        <rFont val="宋体"/>
        <charset val="134"/>
      </rPr>
      <t>项目主管单位（K</t>
    </r>
    <r>
      <rPr>
        <b/>
        <vertAlign val="subscript"/>
        <sz val="12"/>
        <rFont val="宋体"/>
        <charset val="134"/>
      </rPr>
      <t>1</t>
    </r>
    <r>
      <rPr>
        <b/>
        <sz val="12"/>
        <rFont val="宋体"/>
        <charset val="134"/>
      </rPr>
      <t>)</t>
    </r>
  </si>
  <si>
    <t>项目主管责任人（K2)</t>
  </si>
  <si>
    <t>县级分管领导</t>
  </si>
  <si>
    <t>中央第一批</t>
  </si>
  <si>
    <t>中央第二批</t>
  </si>
  <si>
    <t>自治区第一批</t>
  </si>
  <si>
    <t>自治区第二批</t>
  </si>
  <si>
    <t>以工代赈任务第一批</t>
  </si>
  <si>
    <t>以工代赈任务第二批</t>
  </si>
  <si>
    <t>少数民族发展任务第一批</t>
  </si>
  <si>
    <t>少数民族发展任务第二批</t>
  </si>
  <si>
    <t>国有贫困农牧场任务第一批</t>
  </si>
  <si>
    <t>国有贫困农牧场任务第二批</t>
  </si>
  <si>
    <t>合计</t>
  </si>
  <si>
    <t>一级</t>
  </si>
  <si>
    <t>产业发展</t>
  </si>
  <si>
    <t>二级</t>
  </si>
  <si>
    <t>产业到户奖补</t>
  </si>
  <si>
    <t>三级</t>
  </si>
  <si>
    <t>种植业</t>
  </si>
  <si>
    <t>畜牧业</t>
  </si>
  <si>
    <t>AKT26-DHJB002-1</t>
  </si>
  <si>
    <t>阿克陶县2026年畜牧业养殖补助项目</t>
  </si>
  <si>
    <t>新建</t>
  </si>
  <si>
    <t>阿克陶县各乡镇</t>
  </si>
  <si>
    <t>2026年1月-11月</t>
  </si>
  <si>
    <t>阿克陶县各乡镇畜牧业补助项目共8项，计划补助10373.8万元，其中：1.自繁良种母畜（牛）20857头，共10348户，计划投资6257.1万元；2.自繁良种母畜（羊）85727只，共8086户，计划投资2571.81万元；3.自繁良种母畜（牦牛）2650头，共1009户，计划投资795万元；4、引进良种母畜（牛）926头，共674户，计划投资370.4万元；5、引进良种母畜（羊）2770只羊，共804户，计划投资110.8万元；6、储备优质饲草料41700吨，共计1300户，计划投资208.5万元；7、配套设施补助（棚圈、青贮窖），共计200户，计划投资20万元；8、社会化服务，共计6500户，计划投资40万元。</t>
  </si>
  <si>
    <t>项</t>
  </si>
  <si>
    <t>畜牧兽医站</t>
  </si>
  <si>
    <t>艾合买提·库尔班</t>
  </si>
  <si>
    <t>农业农村局</t>
  </si>
  <si>
    <t>纵瑞利</t>
  </si>
  <si>
    <t>杨涛</t>
  </si>
  <si>
    <t>质量指标：项目验收合格率100%；社会效益指标：增收监测户≥28921户；促进畜牧业高质量发展，进一步激发内生动力，持续经济增长。</t>
  </si>
  <si>
    <t>壮大发展入户项目，可巩固拓展脱贫户（含监测帮扶家庭）产业发展，进一步带动自身经济增长；确保已脱贫户（含监测帮扶家庭）脱贫后稳得住，有产业，能发展；激发内生动力，确保脱贫后能持续发展。</t>
  </si>
  <si>
    <t>2025.12.1</t>
  </si>
  <si>
    <t>陶农函〔2025〕85号</t>
  </si>
  <si>
    <t>实施计划</t>
  </si>
  <si>
    <t>林果业</t>
  </si>
  <si>
    <t>渔业</t>
  </si>
  <si>
    <t>庭院经济</t>
  </si>
  <si>
    <t>就业创业</t>
  </si>
  <si>
    <t>AKT26-DHJB006-1</t>
  </si>
  <si>
    <t>阿克陶县2026年自主创业补助项目</t>
  </si>
  <si>
    <t>创业补助2213人（户）383.9万元（其中：按照2000元/人补助1626人&lt;户&gt;325.2万元，按照1000元/人补助587人&lt;户&gt;58.7万元）。</t>
  </si>
  <si>
    <t>人社局</t>
  </si>
  <si>
    <t>艾尼江·沙德尔</t>
  </si>
  <si>
    <t>文川</t>
  </si>
  <si>
    <t xml:space="preserve">
数量指标：享受补助脱贫户和监测对象家庭收入明显提高，通过自主创业补助使2213人增收323万元以上。
质量指标：补助发放准确率≥98%。
时效指标：补助资金在规定时间内支付到位率≥98%。
服务对象满意度指标：享受补助对象满意度≥95%。</t>
  </si>
  <si>
    <t>壮大发展自主创业，可提高脱贫户（含监测帮扶家庭）自主创业，可实现自身经短平快的济增长；从而确保脱贫户（含监测帮扶家庭）脱贫后稳得住，经济增益高，确保实现家庭经济增收。</t>
  </si>
  <si>
    <t>2026.1.12</t>
  </si>
  <si>
    <t>AKT26-DHJB006-3</t>
  </si>
  <si>
    <t>阿克陶县2026年支持公益性岗位补助项目</t>
  </si>
  <si>
    <t>对现有符合条件的公益性岗位，工资不足阿克陶县最低工资标准（未缴纳劳动者个人“三险一金”等费用的按照1750元的标准；已缴纳劳动者个人“三险一金”等费用的按照代扣代缴后的标准）的部分给予补助，涉及2235人1648.25678万元。</t>
  </si>
  <si>
    <t xml:space="preserve">
数量指标：享受补助脱贫户和监测对象家庭收入明显提高，通过公益性岗位补助使2235人增收1648万元以上。
质量指标：补助发放准确率≥98%。
时效指标：补助资金在规定时间内支付到位率≥98%。
服务对象满意度指标：享受补助对象满意度≥95%。</t>
  </si>
  <si>
    <t>鼓励脱贫户、监测户等目标群体就地就近就业，从源头防范返贫风险，促进农户不断增收创收，持续巩固脱贫攻坚成果，实现从“输血”到“造血”转变。</t>
  </si>
  <si>
    <t>生产项目</t>
  </si>
  <si>
    <t>种植业基地</t>
  </si>
  <si>
    <t>AKT26-007-19</t>
  </si>
  <si>
    <t>阿克陶县恰尔隆镇2026年设施农业大棚建设项目</t>
  </si>
  <si>
    <t>恰尔隆镇昆仑佳苑社区</t>
  </si>
  <si>
    <t>2026年3月-10月</t>
  </si>
  <si>
    <t>计划新建大棚75座，其中吉郎德村20座，托依鲁布隆村10座，巴勒达灵窝孜村15座，喀依孜村20座，其克尔铁热克村10座。每座大棚长90米，宽16米，建筑面积为1440㎡，总体规划水电各类等配套附属设施。</t>
  </si>
  <si>
    <t>座</t>
  </si>
  <si>
    <t>恰尔隆镇</t>
  </si>
  <si>
    <t>努尔·朱马哈德</t>
  </si>
  <si>
    <t>1.新建75座设施农业大棚，每座占地约1440平方米；2.建成后由恰尔隆镇各村村集体管理运营，可带动5个行政村发展壮大村集体经济，棚均收益1.5万元左右；3.并为辖区富余劳动力，提供就业岗位，带动辖区内劳动力实现稳定就业150余人，人均月收入1500元以上；4.试种新品种，并向农户进行推广种植，促进本地大棚产业基地实现持续发展壮大。</t>
  </si>
  <si>
    <t>提高恰尔隆镇主导产业收入，服务更多群众，同时每年可稳定带动群众实现就近就地就业，引导群众学习种植技术，激发群众内生动力，促进群众发展大棚种植，最终形成一批先富带后富，实现群众致富增收。</t>
  </si>
  <si>
    <t>AKT26-007-21</t>
  </si>
  <si>
    <t>阿克陶县托尔塔依农牧业投资有限责任公司2026年设施农业大棚建设项目</t>
  </si>
  <si>
    <t>阿克陶县巴仁乡阔洪其村</t>
  </si>
  <si>
    <t>2026年5月-10月</t>
  </si>
  <si>
    <r>
      <rPr>
        <sz val="12"/>
        <rFont val="宋体"/>
        <charset val="134"/>
      </rPr>
      <t>新建大棚2座，每座大棚长100米，宽16.5米，建筑面积为1650</t>
    </r>
    <r>
      <rPr>
        <sz val="12"/>
        <rFont val="SimSun"/>
        <charset val="134"/>
      </rPr>
      <t>㎡</t>
    </r>
    <r>
      <rPr>
        <sz val="12"/>
        <rFont val="宋体"/>
        <charset val="134"/>
      </rPr>
      <t>，大棚采用双层拱架轻钢结构形式，主体拱架为75椭圆管。</t>
    </r>
  </si>
  <si>
    <t>农业技术推广中心</t>
  </si>
  <si>
    <t>梁亚兵</t>
  </si>
  <si>
    <t>该项目投入使用后，预计单棚年收入1.6万元，两座大棚总计划年收入3.2万元，可直接安置就业人员2户4人.</t>
  </si>
  <si>
    <t>改善大棚生产条件，促进冬季低温时大棚种植产业发展，提高农业种植产业效益。</t>
  </si>
  <si>
    <t>AKT26-007-22</t>
  </si>
  <si>
    <t>阿克陶县托尔塔依2026年（第二批）设施农业大棚建设项目</t>
  </si>
  <si>
    <t>2026年7月-10月</t>
  </si>
  <si>
    <r>
      <rPr>
        <sz val="12"/>
        <rFont val="宋体"/>
        <charset val="134"/>
      </rPr>
      <t>新建2座大棚，每座建筑面积：1662</t>
    </r>
    <r>
      <rPr>
        <sz val="12"/>
        <rFont val="SimSun"/>
        <charset val="134"/>
      </rPr>
      <t>㎡</t>
    </r>
    <r>
      <rPr>
        <sz val="12"/>
        <rFont val="宋体"/>
        <charset val="134"/>
      </rPr>
      <t>，总建筑面积：3324</t>
    </r>
    <r>
      <rPr>
        <sz val="12"/>
        <rFont val="SimSun"/>
        <charset val="134"/>
      </rPr>
      <t>㎡</t>
    </r>
    <r>
      <rPr>
        <sz val="12"/>
        <rFont val="宋体"/>
        <charset val="134"/>
      </rPr>
      <t>及相关智能设施，每座大棚净长100米，净宽约17米，有立柱，棚顶高约6米，墙体分为后墙和山墙，墙体均采用370厚多孔砖墙体，耳房等其他附属配套设施 。</t>
    </r>
  </si>
  <si>
    <r>
      <rPr>
        <sz val="12"/>
        <rFont val="宋体"/>
        <charset val="134"/>
      </rPr>
      <t>目标1：新建标准化设施农业大棚2座，总建筑面积3324</t>
    </r>
    <r>
      <rPr>
        <sz val="12"/>
        <rFont val="SimSun"/>
        <charset val="134"/>
      </rPr>
      <t>㎡及智能化设施。工程质量验收合格率</t>
    </r>
    <r>
      <rPr>
        <sz val="12"/>
        <rFont val="宋体"/>
        <charset val="134"/>
      </rPr>
      <t>100%，大棚主体结构抗风等级</t>
    </r>
    <r>
      <rPr>
        <sz val="12"/>
        <rFont val="Arial"/>
        <charset val="134"/>
      </rPr>
      <t>≥</t>
    </r>
    <r>
      <rPr>
        <sz val="12"/>
        <rFont val="宋体"/>
        <charset val="134"/>
      </rPr>
      <t>8级、抗雪荷载</t>
    </r>
    <r>
      <rPr>
        <sz val="12"/>
        <rFont val="Arial"/>
        <charset val="134"/>
      </rPr>
      <t>≥</t>
    </r>
    <r>
      <rPr>
        <sz val="12"/>
        <rFont val="宋体"/>
        <charset val="134"/>
      </rPr>
      <t>0.3N</t>
    </r>
    <r>
      <rPr>
        <sz val="12"/>
        <rFont val="方正仿宋_GBK"/>
        <charset val="134"/>
      </rPr>
      <t>/</t>
    </r>
    <r>
      <rPr>
        <sz val="12"/>
        <rFont val="SimSun"/>
        <charset val="134"/>
      </rPr>
      <t>㎡</t>
    </r>
    <r>
      <rPr>
        <sz val="12"/>
        <rFont val="宋体"/>
        <charset val="134"/>
      </rPr>
      <t>,设备安装合格率100%。2026年10月31日前完成全部工程建设并通过竣工验收。项目总投资控制在100万元以内，单位建筑面积造价控制在301元</t>
    </r>
    <r>
      <rPr>
        <sz val="12"/>
        <rFont val="方正仿宋_GBK"/>
        <charset val="134"/>
      </rPr>
      <t>/</t>
    </r>
    <r>
      <rPr>
        <sz val="12"/>
        <rFont val="SimSun"/>
        <charset val="134"/>
      </rPr>
      <t>㎡</t>
    </r>
    <r>
      <rPr>
        <sz val="12"/>
        <rFont val="宋体"/>
        <charset val="134"/>
      </rPr>
      <t>以内。
目标2：项目建成后当年投日运营，该项目正常年份年利润总额为22.26万元，年缴纳所得税2.79万元，年税后利润19.47万元。带动农村劳动力就业不少于2户4人。
目标3：推广滴灌节水技术，水资源利用率提升。项目运营期限不少于15年，形成稳定的设施农业生产基地，持续带动当地产业发展和农民增收。</t>
    </r>
  </si>
  <si>
    <t>2026.6.13</t>
  </si>
  <si>
    <t>陶党农领办发（2026）6号</t>
  </si>
  <si>
    <t>AKT26-007-6</t>
  </si>
  <si>
    <t>阿克陶县巴仁乡2026年温室大棚建设项目</t>
  </si>
  <si>
    <t>巴仁乡阔洪其村</t>
  </si>
  <si>
    <t>2026年4月-2026年10月</t>
  </si>
  <si>
    <t>计划新建温室大棚50座，每座占地面积2亩，使用钢架素土结构，单层膜结构，薄膜上面铺棉被或者卷帘，保证保温效果，并进行客土换填，安装及其他附属配套设施。项目建成后资产归库木村、杏花源村、吐尔村、克孜勒巴依拉克村、且克村所有、每个村各10座。</t>
  </si>
  <si>
    <t>巴仁乡</t>
  </si>
  <si>
    <t>帕尔哈提·塔来提</t>
  </si>
  <si>
    <t>通过项目实施，发展壮大巴仁乡种植业，推动乡村产业健康持续发展，扩大产业生产规模，有效助力乡村振兴，带动村民增收。</t>
  </si>
  <si>
    <t>通过项目实施，发展壮大巴仁乡种植业，推动乡村产业健康持续发展，扩大产业生产规模，有效助力乡村振兴，带动村民增收，带动村民就近就地就业，壮大村集体经济收入。</t>
  </si>
  <si>
    <t>2026.4.29</t>
  </si>
  <si>
    <t>陶党农领办发（2026）3号</t>
  </si>
  <si>
    <t>养殖业基地</t>
  </si>
  <si>
    <t>AKT26-008-1</t>
  </si>
  <si>
    <t>阿克陶县玉麦镇英阿依玛克村2026年黄麻鸡养殖场扩建项目</t>
  </si>
  <si>
    <t>扩建</t>
  </si>
  <si>
    <t>玉麦镇英阿依玛克村</t>
  </si>
  <si>
    <t>1.玉麦镇英阿依玛克村计划扩建棚圈（鸡）2座，每座1200㎡，配套附属设施及设备（供水暖、料塔2台、2套棚圈鸡笼设备、环控设备2套、清粪设备2套）。新建化尸池、消毒间、堆粪场；购买超声波消毒喷雾器、轮式登高梯、室外环境喷雾消毒车、高压清洗机、三轮翻斗车、300千瓦的发电机、推车式喷雾器、购买超声波焊机、锅炉。2.对原5栋鸡舍、鸡笼进行提升改造（更换操作间的门；更换水帘、出粪带、横向出粪带、风机、湿度探头、环控系统、升级改造供暖管道）。计划投资：投资980万元。</t>
  </si>
  <si>
    <t>玉麦镇</t>
  </si>
  <si>
    <t>阿不力克木·铁米尔</t>
  </si>
  <si>
    <t xml:space="preserve">数量指标：建设棚圈2座，采购养殖鸡笼2套，新建堆粪场500㎡；
效益指标：预计村集体经济年收入25万，带动村内6-10名村民就业，年均可为村集体及村民增加收入约5万元。
</t>
  </si>
  <si>
    <t>6-10名村民可获得稳定就业岗位及工资收入；直接提升家庭经济水平。</t>
  </si>
  <si>
    <t>AKT26-008-4</t>
  </si>
  <si>
    <t>阿克陶县巴仁乡萨依巴格村2026年黄麻鸡养殖基地建设项目</t>
  </si>
  <si>
    <t>巴仁乡萨依巴格村</t>
  </si>
  <si>
    <t>计划新建黄麻鸡养殖棚圈4座，每座棚1200平方米左右，并配套黄麻鸡养殖必要附属设施、设备。</t>
  </si>
  <si>
    <t>1.发展壮大黄麻鸡产业，推动乡村产业健康持续发展，扩大产业生产规模，有效助力乡村振兴。
2.带动村民增收，预计每座棚带动3-5名群众就业，每名群众就业增收2万元以上，每座棚每年壮大村集体经济收入≥5万元。</t>
  </si>
  <si>
    <t>通过项目实施，发展壮大黄麻鸡产业，推动乡村产业健康持续发展，扩大产业生产规模，有效助力乡村振兴，带动村民增收，带动村民就近就地就业，壮大村集体经济收入。</t>
  </si>
  <si>
    <t>AKT26-008-7</t>
  </si>
  <si>
    <t>阿克陶县2026年育肥牛（集中养殖）采购项目</t>
  </si>
  <si>
    <t>养殖基地</t>
  </si>
  <si>
    <t>克孜勒陶镇喀尔乌勒村、托云都克村、阿克达拉村、阔克图窝孜村、塔木喀拉村；木吉乡木吉村、布拉克村、琼让村、昆提别斯村；布伦口乡盖孜村、托喀依村</t>
  </si>
  <si>
    <t>2026年2月-11月</t>
  </si>
  <si>
    <t>计划采购2600头育肥牛，300公斤以上，每头1万元，计划投资2600万元，采取集中养殖的方式进行托养，资产归村集体所有，托养费（分红）用于壮大集体经济收入。</t>
  </si>
  <si>
    <t>头</t>
  </si>
  <si>
    <t>1.数量指标：采购2600头育肥牛；2.质量指标：项目验收合格率100%；3.时效指标：项目计划开工时间2026年2月；4.社会效益指标：受益脱贫户≧1601户；5.可持续性影响指标：项目实施后可有效壮大村集体经济</t>
  </si>
  <si>
    <t>通过项目实施，直接带动群众增收，示范带动周边地区牛羊养殖现代化的发展，同时也可带动饲草料种植、饲料加工、食品、包装、运输、畜牧兽医技术服务业等发展，实现资源优化配置和村集体经济的持续增长。</t>
  </si>
  <si>
    <t>陶党农领办发（2026）1号</t>
  </si>
  <si>
    <t>AKT26-008-8</t>
  </si>
  <si>
    <t>阿克陶县玉麦镇2026年黄麻鸡养殖场建设项目</t>
  </si>
  <si>
    <t>玉麦镇恰格尔村、阿勒吞其村</t>
  </si>
  <si>
    <t>2026年5月-2026年11月</t>
  </si>
  <si>
    <r>
      <rPr>
        <sz val="12"/>
        <rFont val="宋体"/>
        <charset val="134"/>
      </rPr>
      <t>新建黄麻鸡养殖棚圈6座，每座1200</t>
    </r>
    <r>
      <rPr>
        <sz val="12"/>
        <rFont val="SimSun"/>
        <charset val="134"/>
      </rPr>
      <t>㎡左右，并配套黄麻鸡养殖必要附属设施及设备（建设一座防疫用房约</t>
    </r>
    <r>
      <rPr>
        <sz val="12"/>
        <rFont val="宋体"/>
        <charset val="134"/>
      </rPr>
      <t>300</t>
    </r>
    <r>
      <rPr>
        <sz val="12"/>
        <rFont val="SimSun"/>
        <charset val="134"/>
      </rPr>
      <t>㎡；</t>
    </r>
    <r>
      <rPr>
        <sz val="12"/>
        <rFont val="宋体"/>
        <charset val="134"/>
      </rPr>
      <t>锅炉房及配电室1座约182</t>
    </r>
    <r>
      <rPr>
        <sz val="12"/>
        <rFont val="SimSun"/>
        <charset val="134"/>
      </rPr>
      <t>㎡</t>
    </r>
    <r>
      <rPr>
        <sz val="12"/>
        <rFont val="宋体"/>
        <charset val="134"/>
      </rPr>
      <t>；配套堆粪场、混凝土硬化地秤、2个50m³玻璃钢饮用水罐以及配套室外管网。并采购料塔6台，超声波消毒喷雾器1台，2m轮式登高梯6台，室外环境喷雾消毒车1台，高压清洗机12台，三轮翻斗车4台，30型铲车1台，6套棚圈鸡笼设备。其他相关配套附属设施、设备的建设和采购等。</t>
    </r>
  </si>
  <si>
    <t xml:space="preserve">农业农村局
</t>
  </si>
  <si>
    <t>数量指标：建设棚圈6座，6套棚圈设备；
效益指标：预计村集体经济年收入50万，带动村内10-30名村民就业，年均可为村集体及村民增加收入约13万元。对巩固我村养殖产业基础、推动畜牧业健康可持续发展具有重要作用。</t>
  </si>
  <si>
    <t>优先吸纳本村群众、农户参与养殖，通过棚圈规范使用、技术指导赋能提升养殖效益，带动户均增收；形成“棚圈支撑+农户养殖”联动模式，推动产业增值，实现群众受益、产业提质、乡村发展的共赢。</t>
  </si>
  <si>
    <t>2026.3.3</t>
  </si>
  <si>
    <t>陶党农领办发（2026）2号</t>
  </si>
  <si>
    <t>AKT26-008-11</t>
  </si>
  <si>
    <t>奥依塔克镇2026年饲草料应急储备库建设项目</t>
  </si>
  <si>
    <t>奥依塔克村、恰勒玛艾日克村</t>
  </si>
  <si>
    <t>2026年5月-2026年10月</t>
  </si>
  <si>
    <t>新建500平方米饲草料库2座，及相关附属配套设施，其中奥依塔克村1座、恰勒玛艾日克村1座，每座100万元，共计200万元。</t>
  </si>
  <si>
    <t>奥依塔克镇</t>
  </si>
  <si>
    <t>艾尔买克·阿不都沙拉木</t>
  </si>
  <si>
    <t>1.数量指标：草料库2座，每座500平方米；2.质量指标项目验收合格率100%；3.时效指标：项目计划开工时间2026年5月；4.社会效益指标：受益脱贫户≥856户；5.可持续性影响指标：推动畜牧业发展；6.服务对象满意度指标：群众满意度≥98%</t>
  </si>
  <si>
    <t>牧区常遭遇雪灾、干旱等自然灾害，导致饲草断供。建设饲草料储备基地，在灾年发挥“蓄水池”作用，保障牧区牲畜安全越冬波春，稳定牧民收入，守住民生底线。</t>
  </si>
  <si>
    <t>AKT26-008-13</t>
  </si>
  <si>
    <t>阿克陶县塔尔乡2026年防疫栏建设项目</t>
  </si>
  <si>
    <t>阿勒玛勒克村、巴格艾格孜村、巴格村、库祖村</t>
  </si>
  <si>
    <t>2026年3月-2026年10月</t>
  </si>
  <si>
    <t>计划对塔尔乡牧区阿勒玛勒克村、巴格艾格孜村、巴格村、库祖村加装防疫栏，共1700平方米，及其附属设施。</t>
  </si>
  <si>
    <t>塔尔乡</t>
  </si>
  <si>
    <t>买吾甫沙·买尔旦沙</t>
  </si>
  <si>
    <t>1.数量指标：新建1700平方米防疫栏；2.质量指标：项目验收合格率100%；3.时效指标：项目计划开工时间2026年3月；4.社会效益指标：受益脱贫户≧253户；5.可持续性影响指标：项目实施后可有效助力牧区畜牧业发展</t>
  </si>
  <si>
    <t>通过项目实施，改善牧民生产条件，有效促进塔尔乡畜牧业提质增效。</t>
  </si>
  <si>
    <t>AKT26-008-14</t>
  </si>
  <si>
    <t>木吉乡2026年饲草料应急储备库建设项目</t>
  </si>
  <si>
    <t>木吉村、布拉克村</t>
  </si>
  <si>
    <t>新建500平方米饲草料库2座，及相关附属配套设施，其中木吉村1座、布拉克村1座，每座110万元，共计220万元。</t>
  </si>
  <si>
    <t>木吉乡</t>
  </si>
  <si>
    <t>阿布都外力·卡斯木</t>
  </si>
  <si>
    <t>1.数量指标：草料库2座，每座500平方米；2.质量指标项目验收合格率100%；3.时效指标：项目计划开工时间2026年5月；4.社会效益指标：受益脱贫户≥563户；5.可持续性影响指标：推动畜牧业发展；6.服务对象满意度指标：群众满意度≥98%</t>
  </si>
  <si>
    <t>AKT26-008-15</t>
  </si>
  <si>
    <t>布伦口乡2026年饲草料应急储备库建设项目</t>
  </si>
  <si>
    <t>布伦口村、盖孜村</t>
  </si>
  <si>
    <t>新建500平方米饲草料库2座，及相关附属配套设施，其中布伦口乡盖孜村1座、布伦口村1座，每座100万元，共计200万元。</t>
  </si>
  <si>
    <t>布伦口乡</t>
  </si>
  <si>
    <t xml:space="preserve">库瓦尼西拜克·卡德尔
</t>
  </si>
  <si>
    <t>1.数量指标：草料库2座，每座500平方米；2.质量指标项目验收合格率100%；3.时效指标：项目计划开工时间2026年5月；4.社会效益指标：受益脱贫户≥689户；5.可持续性影响指标：推动畜牧业发展；6.服务对象满意度指标：群众满意度≥98%</t>
  </si>
  <si>
    <t>水产养殖业发展</t>
  </si>
  <si>
    <t>林草基地建设</t>
  </si>
  <si>
    <t>休闲农业与乡村旅游</t>
  </si>
  <si>
    <t>光伏电站建设</t>
  </si>
  <si>
    <t>加工流通项目</t>
  </si>
  <si>
    <t>农产品仓储保鲜冷链基础设施建设</t>
  </si>
  <si>
    <t>产地初加工和精深加工</t>
  </si>
  <si>
    <t>AKT26-008-5</t>
  </si>
  <si>
    <t>阿克陶县奥依塔克镇2026年牛羊屠宰点建设项目</t>
  </si>
  <si>
    <t>奥依塔克镇皮拉勒村</t>
  </si>
  <si>
    <t>新建车间及其附属配套设施共计1500平方米；建设供气、供电、供水、污水处理等公用设施和环保设施；采购牛、羊生产线各一条及其附属配套设施。</t>
  </si>
  <si>
    <t>个</t>
  </si>
  <si>
    <t>1.数量指标：新建车间共计1500平方米；采购牛、羊生产线各一条；2.质量指标：厂房建设质量要求合格；3.效益指标：带动农牧民人均增收（元）≥1000元；4.社会效益指标：1.受益户数（元）≥270户，2.受益人数≥1020人；5.服务对象满意度指标：受益人口满意度≥95%。</t>
  </si>
  <si>
    <t>项目完工投产后由奥依塔克镇皮拉勒村村办企业负责后续运营管理。项目收益后计划将年度纯利润的30%用于企业发展储备金，将年度纯利润的70%用于壮大村集体经济收入，壮大村集体经济收入按照“51211”分配机制进行管理使用。</t>
  </si>
  <si>
    <t>市场建设和农村电商物流</t>
  </si>
  <si>
    <t>品牌打造和展销平台</t>
  </si>
  <si>
    <t>配套基础设施项目</t>
  </si>
  <si>
    <t>小型农田水利设施建设(排碱渠、节水灌溉、防渗渠建设、其他乡村振兴有关的农田水利建设)</t>
  </si>
  <si>
    <t>AKT26-017-11</t>
  </si>
  <si>
    <t>阿克陶县加马铁热克乡喀什博依村2026年产业基地配套设施建设项目</t>
  </si>
  <si>
    <t>小型农田水利设施建设(排碱渠、节水灌溉、防渗渠建设、其它乡村振兴有关的农田水利建设)</t>
  </si>
  <si>
    <t>加马铁热克乡喀什博依村</t>
  </si>
  <si>
    <t>新建沉沙池两座，每座2800立方米，首部两座，新建滴灌主管网2.5公里，阀门井4座。新建防渗渠3.8公里，闸口14座，桥涵30座，新建10千伏高压线路500米，低压线路100米及其他配套附属设施。</t>
  </si>
  <si>
    <t>加马铁热克乡</t>
  </si>
  <si>
    <t>热米拉·木合塔尔</t>
  </si>
  <si>
    <t>数量指标：新建防渗渠3.8公里，新建沉沙池两座；2.质量指标：项目验收合格率100%；3.时效指标：项目完工时间2026年3月—2026年10月；4.成本指标：新建渠道及沉沙池500万元；5.经济效益指标：提升3000亩土地灌溉条件；6.受益人口满意度95%以上。</t>
  </si>
  <si>
    <t>提升农田水利的有效灌溉，保障水资源不浪费，合理运用水资源。</t>
  </si>
  <si>
    <t>AKT26-017-25</t>
  </si>
  <si>
    <t>阿克陶县巴仁乡阔洪其村2026年排碱渠提升改造项目</t>
  </si>
  <si>
    <t>计划对村内20公里排碱渠及两侧进行清理和提升改造，并配套相关附属设施。</t>
  </si>
  <si>
    <t>公里</t>
  </si>
  <si>
    <t>1.清除渠道中的淤泥、杂物，保持水流畅通。
2.可以减少渠道周边水土流失，恢复渠道生态功能。
3.减少农田盐碱化面积，改善土壤质量，促进农作物增产增收。</t>
  </si>
  <si>
    <t>通过项目实施可以改善种植条件，降低种植成本，增产效益能长期保障群众收益，保障农户长期增产增收。</t>
  </si>
  <si>
    <t>AKT26-017-13</t>
  </si>
  <si>
    <t>阿克陶县阿克陶镇2026年小型农田提升改造及附属设施配套工程项目</t>
  </si>
  <si>
    <t>喀依恰艾日克村、巴仁艾日克村、英其开艾日克村、拱拜提艾日克村</t>
  </si>
  <si>
    <t>新建调节池及配套水利工程设施。灌溉工程：规划砖混结构泵房5座。新建沉砂池5座；配套离心泵5套，配套变频控制柜5套，配套过滤系统5套，引水渠250米，桥涵5座，闸口5座等其他附属设施。</t>
  </si>
  <si>
    <t>阿克陶镇</t>
  </si>
  <si>
    <t>阿不都木塔力甫·木合塔尔</t>
  </si>
  <si>
    <t>1.数量指标：新建沉砂池5座；2.质量指标项目验收合格率100%；3.时效指标：项目计划开工时间2026年7月；4.社会效益指标：收益脱贫户≥250户；5.可持续性影响指标：项目建成后更好的改善现有农田灌溉质量和效率；6.服务对象满意度指标：群众满意度≥98%。</t>
  </si>
  <si>
    <t>通过项目建设，较大限度进行储水，有效针对灌溉时间进行调整，较大促进节水、节肥、增加粮食作物产量。</t>
  </si>
  <si>
    <t>AKT26-017-5</t>
  </si>
  <si>
    <t>阿克陶县克孜勒陶镇阿克达拉村2026年小型农田饮水灌溉工程及附属配套设施建设项目</t>
  </si>
  <si>
    <t>克孜勒陶镇阿克达拉村</t>
  </si>
  <si>
    <t>修建2座沉砂池，每座1500m³，积水池2座，泵房2套，引水管道及附属配套设施。</t>
  </si>
  <si>
    <t>克孜勒陶镇</t>
  </si>
  <si>
    <t>阿不来提·塞买尔</t>
  </si>
  <si>
    <t>1.数量指标：完成1500m3沉砂池2座、积水池2座，泵房2套；全部附属设施安装调试，项目整体完工验收合格率100%；2.质量指标：所有工程严格按照水利工程施工规范、乡村基础设施建设标准施工，工程质量达标、运行安全稳定；3.时效指标：项目完工率100%，按期交付投入使用，及时解决耕地无稳定灌溉水源的问题；4.成本指标：项目总投资严格控制在300万元常态化帮扶资金预算内，资金专款专用、精准列支，无超支、浪费、挪用情况，资金使用合规率100%：5.可持续影响指标：长期稳定服务430亩集体耕地灌溉，持续发挥灌溉保障作用；</t>
  </si>
  <si>
    <t>项目建成后，430亩集体耕地彻底解决灌溉难题，耕种条件全面升级，土地产值和流转价值大幅提升。通过规模化种植、公开竞价流转、合作经营等方式增加村集体经营性收入，所得集体收益主要用于村级公益事业建设、基础设施管护、困难群众帮扶、村级产业再投入等，实现集体资产保值增值、滚动发展。</t>
  </si>
  <si>
    <t>产业园（区）</t>
  </si>
  <si>
    <t>其他（合作社补助、壮大村集体经济）</t>
  </si>
  <si>
    <t>产业服务支撑项目</t>
  </si>
  <si>
    <t>智慧（数字）农业</t>
  </si>
  <si>
    <t>产业科技服务</t>
  </si>
  <si>
    <t>人才培养</t>
  </si>
  <si>
    <t>农业社会化服务</t>
  </si>
  <si>
    <t>金融保险配套项目</t>
  </si>
  <si>
    <t>小额贷款贴息</t>
  </si>
  <si>
    <t>小额信贷风险补偿金</t>
  </si>
  <si>
    <t>特色产业保险保费补助</t>
  </si>
  <si>
    <t>新型经营主体贷款贴息</t>
  </si>
  <si>
    <t>防贫保险（基金）</t>
  </si>
  <si>
    <t>就业项目</t>
  </si>
  <si>
    <t>务工补助</t>
  </si>
  <si>
    <t>交通费补助</t>
  </si>
  <si>
    <t>生产奖补、劳务补助等</t>
  </si>
  <si>
    <t>就业培训</t>
  </si>
  <si>
    <t>帮扶车间（特色手工基地）建设</t>
  </si>
  <si>
    <t>技能培训</t>
  </si>
  <si>
    <t>以工代训</t>
  </si>
  <si>
    <t>创业</t>
  </si>
  <si>
    <t>创业培训</t>
  </si>
  <si>
    <t>创业奖补</t>
  </si>
  <si>
    <t>乡村工匠</t>
  </si>
  <si>
    <t>乡村工匠培育培训</t>
  </si>
  <si>
    <t>乡村工匠大师工作室</t>
  </si>
  <si>
    <t>乡村工匠传习所</t>
  </si>
  <si>
    <t>公益性岗位</t>
  </si>
  <si>
    <t>乡村建设行动</t>
  </si>
  <si>
    <t>农村基础设施（含产业基础设施配套）</t>
  </si>
  <si>
    <t>村庄规划编制（含修编）补助</t>
  </si>
  <si>
    <t>农村道路（县乡之间、乡乡之间、乡村之间及其沿线管理、服务等附属设施；道路安全生命防护工程、危旧桥梁改造；乡级客货运输站场、招呼站；村内道路、通户路等）</t>
  </si>
  <si>
    <t>AKT26-041-6</t>
  </si>
  <si>
    <t>阿克陶县塔尔乡桥梁设施提升改造项目</t>
  </si>
  <si>
    <t>塔尔塔吉克民族乡巴格村、库祖村、阿勒玛勒克村</t>
  </si>
  <si>
    <t>2026年6月-2026年12月</t>
  </si>
  <si>
    <t>新建4座长80-130米，宽1.5米的便民桥梁。</t>
  </si>
  <si>
    <t>交通运输局</t>
  </si>
  <si>
    <t>孔卫钢</t>
  </si>
  <si>
    <t>买买提江·吐拉甫</t>
  </si>
  <si>
    <t>1.数量指标：新建桥梁数量4座；
2.质量指标：项目验收合格率100%；
3.时效指标：项目计划开工时间2026年6月-12月；
4.社会效益指标：受益脱贫户≥313户；
5.可持续性影响指标：项目设计使用年限≥10年；
6.服务对象满意度指标：群众满意度≥95%。</t>
  </si>
  <si>
    <t>项目建成后，改善村民生活条件，方便居民出行。</t>
  </si>
  <si>
    <t>产业路、资源路、旅游路建设</t>
  </si>
  <si>
    <t>AKT26-042-3</t>
  </si>
  <si>
    <t>阿克陶县恰尔隆镇2026年设施农业大棚建设项目-产业配套附属工程</t>
  </si>
  <si>
    <t>新建产业道路2.4Km（砂砾石路，宽度6.0米）；道路硬化300米（宽度6米）新建机井一座；及其他相关配套附属设施等设备的建设。</t>
  </si>
  <si>
    <t>该项目建成后完善基础设施，激活产业动能。1.戈壁产业道路彻底解决农产品运输难题，提升运输效率、降低损耗，同时便利生产资料配送，推动大棚产业向规模化、标准化转型。2.破解灌溉瓶颈，助力农户增收。新建机井保障大棚作物稳定灌溉，降低减产风险、提升产品品质，带动农户扩大种植规模、优化种植结构，拓宽致富路径。夯实产业发展根基。</t>
  </si>
  <si>
    <t>改善大棚生产条件，促进大棚种植产业发展，提高农业种植产业效益。</t>
  </si>
  <si>
    <t>AKT25-042-2</t>
  </si>
  <si>
    <t>阿克陶县恰尔隆镇2026年产业路建设项目</t>
  </si>
  <si>
    <t>在昆仑佳苑新建产业路3公里（戈壁路）,路面宽度4-6m,并对道路两侧进行平整。</t>
  </si>
  <si>
    <t>完成3公里道路建设任务，完善交通基础设施建设，改善前线居民的交通出行状况，为做好新时代“三农”工作提供坚强交通运输保障。</t>
  </si>
  <si>
    <t>充分调动好、发挥好、保护好农民群众的积极性，广泛发动群众参与务工，增加农民群众阶段性的务工收入，为农民群众出行和产业发展提供便利条件。</t>
  </si>
  <si>
    <t>农村供水保障（饮水安全）设施建设</t>
  </si>
  <si>
    <t>AKT25-067-2</t>
  </si>
  <si>
    <t>阿克陶县克孜勒陶镇2026年农村饮水安全工程提升改造项目</t>
  </si>
  <si>
    <t>克孜勒陶镇乌尔都隆窝孜村、托云都克村、喀尔乌勒村、阿克达拉村</t>
  </si>
  <si>
    <t>1、克孜勒陶镇乌尔都隆窝孜村、托云都克村、喀尔乌勒村片区：（1）水厂工程:扩建水厂1座，并配套净化、消毒、水质在线检测、自动化监控等设施，防护铁艺围栏总长度120m；（2）输水管线工程：更换DN100球墨铸铁管输水管道650m，更换并配套C30钢筋砼闸阀井4座。2、阿克达拉村：（1）水源地工程:新建集水廊道1座长50m，防护围栏总长度 150m；（2）输水管线工程：新建DN200球墨铸铁管输水管道0.41km，更换PE100级de90管材1.057km，更换并配套C30钢筋砼闸阀井7座。</t>
  </si>
  <si>
    <t>中小型公益性水利工程建设项目中心</t>
  </si>
  <si>
    <t>刘福德</t>
  </si>
  <si>
    <t>水利局</t>
  </si>
  <si>
    <t>麦麦提朱马·阿依提库力</t>
  </si>
  <si>
    <t>目标1：克孜勒陶镇乌尔都隆窝孜村、托云都克村、喀尔乌勒村片区：（1）水厂工程:扩建水厂1座，并配套净化、消毒、水质在线检测、自动化监控等设施，防护铁艺围栏总长度120m；（2）输水管线工程：更换DN100球墨铸铁管输水管道650m，更换并配套C30钢筋砼闸阀井4座。2、阿克达拉村：（1）水源地工程:新建集水廊道1座长50m，防护围栏总长度 150m；（2）输水管线工程：新建DN200球墨铸铁管输水管道0.41km，更换PE100级de90管材1.057km，更换并配套C30钢筋砼闸阀井7座。收益人口2910人,收益户数787户。目标2：通过饮水项目的实施，进一步完善农民饮水保障，改善居民生活环境、有效防治疾病、保证居民身体健康的需要。
目标3：解决克孜勒陶镇饮水系统的饮水安全问题，现状年解决 2910 人引水安全问题。</t>
  </si>
  <si>
    <t>帮助农村地方发展，减少农村人口的负担。</t>
  </si>
  <si>
    <t>AKT26-067-4</t>
  </si>
  <si>
    <t>阿克陶县2026年木吉乡木吉村、琼让村供水提升改造工程</t>
  </si>
  <si>
    <t>木吉乡木吉村、琼让村、昆提别斯村</t>
  </si>
  <si>
    <t>水源工程：利用喀拉佐克河地表水作为水源，建设集水井1座，沉砂池1座，400m³蓄水池1座，100m³蓄水池1座，水厂1座，配套附属设施及设备（一体化净水设施一套、水质检测、计量、监控设施一套及配套电力设施等）等。
输配水管道工程及附属建筑物：工程共需新建输配水管道总长21890米。管材为PE100级加筋聚乙烯（PE)复合管，输水管径de90-de315；配套减压池1座，管道自动进排气阀门井30座，排水井2座，分水阀门井9座，穿路6处，穿渠3处，穿沟建筑物4处，穿河建筑物1处，消防水鹤2座。</t>
  </si>
  <si>
    <t>目标1：木吉乡木吉村、琼让村利用喀拉佐克河地表水作为水源，建设集水井1座，沉砂池1座，400m³蓄水池1座，100m³蓄水池1座，水厂1座，配套附属设施及设备（一体化净水设施一套、水质检测、计量、监控设施一套及配套电力设施等）等。
输配水管道工程及附属建筑物：工程共需新建输配水管道总长21890米。管材为PE100级加筋聚乙烯（PE)复合管，输水管径de90-de315；配套减压池1座，管道自动进排气阀门井30座，排水井2座，分水阀门井9座，穿路6处，穿渠3处，穿沟建筑物4处，穿河建筑物1处，消防水鹤2座。收益人口3740人,收益户数756户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</si>
  <si>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AKT25-067-5</t>
  </si>
  <si>
    <t>阿克陶县2026年布伦口乡农村供水提升改造工程项目</t>
  </si>
  <si>
    <t>布伦口乡托喀依村、恰克尔艾格勒村</t>
  </si>
  <si>
    <t>本工程主要建设内容包括托喀依村2小队第二居民点改造de90输水管道9.35km，公称压力1.6Mpa，布置管线配套附属建筑物有60m³减压池3座、检查井9座、补排气阀井7座、闸阀井2座、排水井4座、管道放冲保护段6处（共800m）、管道保温段1处、管道水平定向钻1处；沿管线镇墩90座，输水管道里程桩共95个、里程碑10个。消毒设备1套、水质在线检测设备1套，自动化监控系统1套，计量设施1套等。</t>
  </si>
  <si>
    <t>目标1：本工程主要建设内容包括托喀依村2小队第二居民点改造de90输水管道9.35km，公称压力1.6Mpa，布置管线配套附属建筑物有60m³减压池3座、检查井9座、补排气阀井7座、闸阀井2座、排水井4座、管道放冲保护段6处（共800m）、管道保温段1处、管道水平定向钻1处；沿管线镇墩90座，输水管道里程桩共95个、里程碑10个。消毒设备1套、水质在线检测设备1套，自动化监控系统1套，计量设施1套等。,收益户数23户，收益人数211人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</si>
  <si>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AKT25-067-6</t>
  </si>
  <si>
    <t>阿克陶县2026年塔尔乡牧区供水提升改造工程</t>
  </si>
  <si>
    <t>塔尔塔尔乡库祖村、塔尔乡巴格村</t>
  </si>
  <si>
    <t>1.水源工程：阿克陶县2026年塔尔乡牧区供水提升改造工程水源为两河口水电站水库，取水点为两个，一个为两河口水电站水库坝后DN200放水钢管；另一个由于水电站设备检修期间，水库通过泄洪冲砂闸放水，水位下降，通过泄洪冲砂闸消力池进行引水。2.引水管道工程：新建DN400-DN110引水主管道16050m，新建520m³沉沙蓄水池1座，新建水处理车间1座，新建150m³清水池1座，新建18m³减压池1座、主管道引放水阀门井4座，沿线检查排水及复合式进排气阀井14座、各片区分水阀门井5座。引水管道布置在通乡村道路左、右侧，管道埋设深度1.8m。并建设水处理车间1座32.11㎡、架设0.4KV供电线路0.2km、浮子式自动水位控制系统7套、水处理车间安装水质在线检测设备1套、自动化监控系统7套、水处理车间组合式次氯酸钠发生器水质消毒净化设备1套。</t>
  </si>
  <si>
    <t>目标1：阿克陶县2026年塔尔乡牧区供水提升改造工程水源为两河口水电站水库，取水点为两个，一个为两河口水电站水库坝后DN200放水钢管；另一个由于水电站设备检修期间，水库通过泄洪冲砂闸放水，水位下降，通过泄洪冲砂闸消力池进行引水。2.引水管道工程：新建DN400-DN110引水主管道16050m，新建520m³沉沙蓄水池1座，新建水处理车间1座，新建150m³清水池1座，新建18m³减压池1座、主管道引放水阀门井4座，沿线检查排水及复合式进排气阀井14座、各片区分水阀门井5座。收益人口817人,收益户数219户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</si>
  <si>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电力设施及维修改造</t>
  </si>
  <si>
    <t>数字乡村建设（信息通信基础设施建设、数字化、智能化建设等）</t>
  </si>
  <si>
    <t>农村清洁能源设施（燃气、户用光伏、风电、水电、农村生物质能源、北方地区清洁取暖等）</t>
  </si>
  <si>
    <t>农业农村基础设施中长期贷款贴息</t>
  </si>
  <si>
    <t>其他（防洪工程、排碱渠，渠道清淤、草原配套设施）</t>
  </si>
  <si>
    <t>人居环境整治</t>
  </si>
  <si>
    <t>农村卫生厕所改造（户用、公共厕所）</t>
  </si>
  <si>
    <t>农村污水治理</t>
  </si>
  <si>
    <t>农村垃圾治理</t>
  </si>
  <si>
    <t>村容村貌提升</t>
  </si>
  <si>
    <t>AKT26-052-5</t>
  </si>
  <si>
    <t>阿克陶县玉麦镇尤喀克霍伊拉村2026年特色旅居村以工代赈项目</t>
  </si>
  <si>
    <t>玉麦镇尤喀克霍伊拉村</t>
  </si>
  <si>
    <t>2026年7月-2026年10月</t>
  </si>
  <si>
    <t>道路扩宽4.4公里，原路面4米，两边各扩宽1米，路沿石8.8公里，及其附属设施配套建设。</t>
  </si>
  <si>
    <t>发改委</t>
  </si>
  <si>
    <t>马兆夏</t>
  </si>
  <si>
    <t>道路扩宽4.4公里，路沿石8.8公里，本项目计划带动群众就业40人，预计发放劳务报酬62万元，组织务工群众开展技能培训35人。</t>
  </si>
  <si>
    <t>本项目计划带动群众就业40人，预计发放劳务报酬62万元，组织务工群众开展技能培训35人。</t>
  </si>
  <si>
    <t>AKT26-052-6</t>
  </si>
  <si>
    <t>阿克陶县阿克陶镇喀依恰艾日克村2026年特色旅居村以工代赈项目</t>
  </si>
  <si>
    <t>阿克陶镇喀依恰艾日克村</t>
  </si>
  <si>
    <t>2026年7月-11月</t>
  </si>
  <si>
    <t>地面硬化1500平方米；新建道路4.2公里（1.6公里4米宽，2.6公里3米宽）；扩宽道路5.75公里。新建浆砌石水渠3.4公里（上宽口1米，下宽口0.6米，深度0.8米）设计流量0.2m³/s,并配套农桥、分水闸、涵洞等相关附属实施。</t>
  </si>
  <si>
    <t>平方米</t>
  </si>
  <si>
    <t>地面硬化1500平方米；新建道路4.2公里；扩宽道路5.75公里。新建浆砌石水渠3.4公里本项目计划带动群众就业180人，预计发放劳务报酬242万元，组织务工群众开展技能培训150人。</t>
  </si>
  <si>
    <t>农村公共服务</t>
  </si>
  <si>
    <t>乡村学校建设或改造（含幼儿园）</t>
  </si>
  <si>
    <t>村卫生室标准化建设</t>
  </si>
  <si>
    <t>农村养老设施建设（养老院、幸福院、日间照料中心等）</t>
  </si>
  <si>
    <t>公共照明设施</t>
  </si>
  <si>
    <t>开展县乡村公共服务一体化示范创建</t>
  </si>
  <si>
    <t>其他（便民综合服务设施、文化活动广场、体育设施、村级客运站、农村公益性殡葬设施建设等）</t>
  </si>
  <si>
    <t>易地搬迁后扶</t>
  </si>
  <si>
    <t>公共服务岗位</t>
  </si>
  <si>
    <t>“一站式”社区综合服务设施建设</t>
  </si>
  <si>
    <t>AKT26-067-6</t>
  </si>
  <si>
    <t>阿克陶县恰尔隆镇易地扶贫搬迁昆仑佳苑安置点2026年基础设施提升改造项目</t>
  </si>
  <si>
    <t>易地扶贫搬迁后扶</t>
  </si>
  <si>
    <t>新增2组空气能电锅炉、1个变压器等附属设施，对暖气管网节点更换880个匝阀，增设增压泵5个，提升改造1000米；供电线路检修250米，铺设电缆300米；供水管网增设一座增压池；对66栋居民楼29449平方米进行改造，及附属配套设施建设；</t>
  </si>
  <si>
    <t>1.通过项目实施，对搬迁点水、电、暖等设施进行提升改造，改造后供水压力稳定在0.3-0.4MPa；2.解决高层住户“用水难、水压低”问题电路负荷满足现代家电需求；3.供暖温度标率（冬季≥18℃）100%，彻底消除“局部不热、冷热不均”现象；4.项目建成群众满意度可达到95%以上，受益群众7378人。</t>
  </si>
  <si>
    <t>改善村基础建设和村貌村容及卫生的改善，提高农民整体生活质量</t>
  </si>
  <si>
    <t>AKT26-067-9</t>
  </si>
  <si>
    <t>阿克陶县克孜勒陶镇丝路佳苑2026年基础设施提升改造项目</t>
  </si>
  <si>
    <t>克孜勒陶镇丝路佳苑</t>
  </si>
  <si>
    <t>在丝路佳苑C区新建综合管廊3.3公里，配套热力主管网7.6公里，热力入户管网4.9公里，供水主管网3.3公里，供水入户管网2.4公里，0.4kv低压线路5.7公里及其他配套附属工程；新建污水管网3公里，入户管网0.8公里及其他配套附属工程。</t>
  </si>
  <si>
    <t>住建局</t>
  </si>
  <si>
    <t>吕兴波</t>
  </si>
  <si>
    <t xml:space="preserve">1.数量指标：建设综合管廊3.3公里；2.项目验收合格率：100%；3.时效指标：项目计划开工时间2025年4月；4.社会效益指标：受益农户户数≥1000户；5.可持续影响指标：通过集约化建设管廊，减少盐碱土壤对基础设施的损坏，统一规划与运维，降低管理成本；项目建成后，将提高管线运行安全性，改善居民生活环境，减少施工程序；6.服务对象满意度指标：受益对象满意度≥98%。
</t>
  </si>
  <si>
    <t>产业发展工程</t>
  </si>
  <si>
    <t>就业发展工程</t>
  </si>
  <si>
    <t>必要基础设施建设</t>
  </si>
  <si>
    <t>易地扶贫搬迁贷款债劵贴息补助</t>
  </si>
  <si>
    <t>巩固三保障成果</t>
  </si>
  <si>
    <t>住房</t>
  </si>
  <si>
    <t>农村危房改造等农房改造</t>
  </si>
  <si>
    <t>教育</t>
  </si>
  <si>
    <t>享受"雨露计划+"职业教育补助</t>
  </si>
  <si>
    <t>AKT26-066-1</t>
  </si>
  <si>
    <t>阿克陶县2026年雨露计划</t>
  </si>
  <si>
    <t>阿克陶县</t>
  </si>
  <si>
    <t>对已脱贫户（含监测户）家庭子女接受中等、高等职业教育(中等职业教育包括全日制普通中专、成人中专、职业高中，技工院校、高等职业教育包括全日制普通大专、高职院校、技师学院等）的在籍在读全日制学生进行补助，计划4500人，补助标准每生3000元。</t>
  </si>
  <si>
    <t>阿克陶县教育局</t>
  </si>
  <si>
    <t>王宏伟</t>
  </si>
  <si>
    <t>教育局</t>
  </si>
  <si>
    <t>阿丽娅·艾尼瓦尔</t>
  </si>
  <si>
    <t>减轻家庭经济困难学生经济负担，确保已脱贫户（含监测帮扶对象）家庭子女顺利完成学业，阻断贫困代际传递，巩固脱贫攻坚成果同乡村振兴有效衔接。</t>
  </si>
  <si>
    <t>给已脱贫户（含监测帮扶对象）家庭子女提供生活补助，降低及学生经济负担。</t>
  </si>
  <si>
    <t>饮水</t>
  </si>
  <si>
    <t>农村饮水安全巩固提升</t>
  </si>
  <si>
    <t>项目管理费</t>
  </si>
  <si>
    <t>其他</t>
  </si>
  <si>
    <t>少数民族特色村寨建设项目</t>
  </si>
  <si>
    <t>困难群众饮用低氟茶</t>
  </si>
  <si>
    <t>……</t>
  </si>
  <si>
    <t>克州阿克陶县第二批中央财政常态化帮扶资金项目计划分类统计表</t>
  </si>
  <si>
    <t>项目类别</t>
  </si>
  <si>
    <t>建设规模</t>
  </si>
  <si>
    <t>资金规模</t>
  </si>
  <si>
    <t>单位</t>
  </si>
  <si>
    <t>规模</t>
  </si>
  <si>
    <t>万元</t>
  </si>
  <si>
    <t>占报备批次资金比例（%）</t>
  </si>
  <si>
    <t>亩</t>
  </si>
  <si>
    <t>其他（防洪工程、排碱渠，渠道清淤）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</si>
</sst>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</numFmts>
  <fonts count="35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4"/>
      <name val="Times New Roman"/>
      <charset val="134"/>
    </font>
    <font>
      <sz val="11"/>
      <name val="Times New Roman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</font>
    <font>
      <b/>
      <sz val="28"/>
      <name val="宋体"/>
      <charset val="134"/>
    </font>
    <font>
      <b/>
      <sz val="3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bscript"/>
      <sz val="12"/>
      <name val="宋体"/>
      <charset val="134"/>
    </font>
    <font>
      <sz val="12"/>
      <name val="SimSun"/>
      <charset val="134"/>
    </font>
    <font>
      <sz val="12"/>
      <name val="Arial"/>
      <charset val="134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0" fontId="2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>
      <alignment vertical="center"/>
    </xf>
    <xf numFmtId="10" fontId="0" fillId="0" borderId="5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5" xfId="0" applyNumberFormat="1" applyBorder="1">
      <alignment vertical="center"/>
    </xf>
    <xf numFmtId="10" fontId="0" fillId="0" borderId="0" xfId="0" applyNumberFormat="1" applyAlignment="1">
      <alignment horizontal="center" vertical="center" wrapText="1"/>
    </xf>
    <xf numFmtId="3" fontId="0" fillId="0" borderId="0" xfId="0" applyNumberForma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justify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justify" vertical="center" wrapText="1"/>
    </xf>
    <xf numFmtId="0" fontId="7" fillId="0" borderId="5" xfId="0" applyFont="1" applyFill="1" applyBorder="1" applyAlignment="1">
      <alignment horizontal="justify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0" fontId="7" fillId="0" borderId="5" xfId="0" applyNumberFormat="1" applyFont="1" applyFill="1" applyBorder="1" applyAlignment="1" applyProtection="1">
      <alignment horizontal="justify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AR137"/>
  <sheetViews>
    <sheetView zoomScale="85" zoomScaleNormal="85" workbookViewId="0">
      <pane xSplit="10" ySplit="7" topLeftCell="K8" activePane="bottomRight" state="frozen"/>
      <selection/>
      <selection pane="topRight"/>
      <selection pane="bottomLeft"/>
      <selection pane="bottomRight" activeCell="AR1" sqref="AR$1:AS$1048576"/>
    </sheetView>
  </sheetViews>
  <sheetFormatPr defaultColWidth="8.89166666666667" defaultRowHeight="14.25" zeroHeight="1"/>
  <cols>
    <col min="1" max="1" width="7.75" style="27" customWidth="1"/>
    <col min="2" max="2" width="14.7" style="28" customWidth="1"/>
    <col min="3" max="3" width="7.38333333333333" style="29" customWidth="1"/>
    <col min="4" max="4" width="32.3833333333333" style="30" customWidth="1"/>
    <col min="5" max="5" width="10.6333333333333" style="30" customWidth="1"/>
    <col min="6" max="6" width="21.9083333333333" style="30" customWidth="1"/>
    <col min="7" max="7" width="9.63333333333333" style="30" customWidth="1"/>
    <col min="8" max="8" width="22.2166666666667" style="31" customWidth="1"/>
    <col min="9" max="9" width="12.5" style="31" customWidth="1"/>
    <col min="10" max="10" width="60.575" style="30" customWidth="1"/>
    <col min="11" max="11" width="10.9416666666667" style="27" customWidth="1"/>
    <col min="12" max="12" width="10.9416666666667" style="27" hidden="1" customWidth="1"/>
    <col min="13" max="13" width="9.125" style="27" customWidth="1"/>
    <col min="14" max="15" width="10.8" style="27" customWidth="1"/>
    <col min="16" max="16" width="14.5916666666667" style="27" customWidth="1"/>
    <col min="17" max="17" width="14.2166666666667" style="27" customWidth="1"/>
    <col min="18" max="18" width="10.9333333333333" style="27" customWidth="1"/>
    <col min="19" max="19" width="11.0916666666667" style="27" customWidth="1"/>
    <col min="20" max="20" width="11.25" style="27" customWidth="1"/>
    <col min="21" max="21" width="10.1583333333333" style="27" customWidth="1"/>
    <col min="22" max="22" width="8.13333333333333" style="27" customWidth="1"/>
    <col min="23" max="24" width="8.63333333333333" style="27" customWidth="1"/>
    <col min="25" max="26" width="7.25" style="27" customWidth="1"/>
    <col min="27" max="28" width="11.1333333333333" style="27" customWidth="1"/>
    <col min="29" max="30" width="8.5" style="27" customWidth="1"/>
    <col min="31" max="31" width="9.25" style="27" customWidth="1"/>
    <col min="32" max="32" width="11.4083333333333" style="27" customWidth="1"/>
    <col min="33" max="33" width="6.5" style="27" customWidth="1"/>
    <col min="34" max="34" width="13.4916666666667" style="32" customWidth="1"/>
    <col min="35" max="36" width="12.5333333333333" style="32" customWidth="1"/>
    <col min="37" max="37" width="13.65" style="32" customWidth="1"/>
    <col min="38" max="38" width="15.2333333333333" style="32" customWidth="1"/>
    <col min="39" max="39" width="55.1416666666667" style="32" customWidth="1"/>
    <col min="40" max="40" width="37.0583333333333" style="30" customWidth="1"/>
    <col min="41" max="41" width="16.3416666666667" style="27" customWidth="1"/>
    <col min="42" max="42" width="8.25" style="32" customWidth="1"/>
    <col min="43" max="43" width="8" style="32" customWidth="1"/>
    <col min="44" max="44" width="12.2" style="33" customWidth="1"/>
    <col min="45" max="16377" width="8.89166666666667" style="33" customWidth="1"/>
    <col min="16378" max="16384" width="8.89166666666667" style="33"/>
  </cols>
  <sheetData>
    <row r="1" s="21" customFormat="1" ht="39" customHeight="1" spans="1:43">
      <c r="A1" s="34" t="s">
        <v>0</v>
      </c>
      <c r="B1" s="34"/>
      <c r="C1" s="35"/>
      <c r="D1" s="34"/>
      <c r="E1" s="34"/>
      <c r="F1" s="34"/>
      <c r="J1" s="34" t="s">
        <v>1</v>
      </c>
      <c r="K1" s="34"/>
      <c r="L1" s="34"/>
      <c r="M1" s="34"/>
      <c r="AO1" s="36"/>
    </row>
    <row r="2" s="22" customFormat="1" ht="63" customHeight="1" spans="1:43">
      <c r="A2" s="37" t="s">
        <v>2</v>
      </c>
      <c r="B2" s="37"/>
      <c r="C2" s="38"/>
      <c r="D2" s="39"/>
      <c r="E2" s="39"/>
      <c r="F2" s="39"/>
      <c r="G2" s="39"/>
      <c r="H2" s="39"/>
      <c r="I2" s="39"/>
      <c r="J2" s="39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9"/>
      <c r="AO2" s="40"/>
      <c r="AP2" s="40"/>
      <c r="AQ2" s="40"/>
    </row>
    <row r="3" s="23" customFormat="1" ht="30" customHeight="1" spans="1:43">
      <c r="A3" s="41" t="s">
        <v>3</v>
      </c>
      <c r="B3" s="41" t="s">
        <v>4</v>
      </c>
      <c r="C3" s="42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1" t="s">
        <v>12</v>
      </c>
      <c r="K3" s="41" t="s">
        <v>13</v>
      </c>
      <c r="L3" s="41" t="s">
        <v>14</v>
      </c>
      <c r="M3" s="41" t="s">
        <v>15</v>
      </c>
      <c r="N3" s="43" t="s">
        <v>16</v>
      </c>
      <c r="O3" s="43"/>
      <c r="P3" s="41" t="s">
        <v>17</v>
      </c>
      <c r="Q3" s="41" t="s">
        <v>18</v>
      </c>
      <c r="R3" s="44" t="s">
        <v>19</v>
      </c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6"/>
      <c r="AH3" s="43" t="s">
        <v>20</v>
      </c>
      <c r="AI3" s="43"/>
      <c r="AJ3" s="43"/>
      <c r="AK3" s="43"/>
      <c r="AL3" s="43"/>
      <c r="AM3" s="41" t="s">
        <v>21</v>
      </c>
      <c r="AN3" s="41" t="s">
        <v>22</v>
      </c>
      <c r="AO3" s="41" t="s">
        <v>23</v>
      </c>
      <c r="AP3" s="41" t="s">
        <v>24</v>
      </c>
      <c r="AQ3" s="41" t="s">
        <v>25</v>
      </c>
    </row>
    <row r="4" s="23" customFormat="1" ht="35" customHeight="1" spans="1:43">
      <c r="A4" s="47"/>
      <c r="B4" s="47"/>
      <c r="C4" s="48"/>
      <c r="D4" s="47"/>
      <c r="E4" s="47"/>
      <c r="F4" s="47"/>
      <c r="G4" s="47"/>
      <c r="H4" s="47"/>
      <c r="I4" s="47"/>
      <c r="J4" s="47"/>
      <c r="K4" s="47"/>
      <c r="L4" s="47"/>
      <c r="M4" s="47"/>
      <c r="N4" s="41" t="s">
        <v>26</v>
      </c>
      <c r="O4" s="41" t="s">
        <v>27</v>
      </c>
      <c r="P4" s="47"/>
      <c r="Q4" s="47"/>
      <c r="R4" s="43" t="s">
        <v>28</v>
      </c>
      <c r="S4" s="43"/>
      <c r="T4" s="43"/>
      <c r="U4" s="43"/>
      <c r="V4" s="43"/>
      <c r="W4" s="43"/>
      <c r="X4" s="43"/>
      <c r="Y4" s="43"/>
      <c r="Z4" s="43"/>
      <c r="AA4" s="43"/>
      <c r="AB4" s="41" t="s">
        <v>29</v>
      </c>
      <c r="AC4" s="41" t="s">
        <v>30</v>
      </c>
      <c r="AD4" s="41" t="s">
        <v>31</v>
      </c>
      <c r="AE4" s="41" t="s">
        <v>32</v>
      </c>
      <c r="AF4" s="41" t="s">
        <v>33</v>
      </c>
      <c r="AG4" s="41" t="s">
        <v>34</v>
      </c>
      <c r="AH4" s="41" t="s">
        <v>35</v>
      </c>
      <c r="AI4" s="41" t="s">
        <v>36</v>
      </c>
      <c r="AJ4" s="41" t="s">
        <v>37</v>
      </c>
      <c r="AK4" s="41" t="s">
        <v>38</v>
      </c>
      <c r="AL4" s="41" t="s">
        <v>39</v>
      </c>
      <c r="AM4" s="47"/>
      <c r="AN4" s="47"/>
      <c r="AO4" s="47"/>
      <c r="AP4" s="47"/>
      <c r="AQ4" s="47"/>
    </row>
    <row r="5" s="23" customFormat="1" ht="53" customHeight="1" spans="1:43">
      <c r="A5" s="47"/>
      <c r="B5" s="47"/>
      <c r="C5" s="48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1" t="s">
        <v>40</v>
      </c>
      <c r="S5" s="41" t="s">
        <v>41</v>
      </c>
      <c r="T5" s="41" t="s">
        <v>42</v>
      </c>
      <c r="U5" s="41" t="s">
        <v>43</v>
      </c>
      <c r="V5" s="43" t="s">
        <v>44</v>
      </c>
      <c r="W5" s="43" t="s">
        <v>45</v>
      </c>
      <c r="X5" s="43" t="s">
        <v>46</v>
      </c>
      <c r="Y5" s="43" t="s">
        <v>47</v>
      </c>
      <c r="Z5" s="49" t="s">
        <v>48</v>
      </c>
      <c r="AA5" s="49" t="s">
        <v>49</v>
      </c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</row>
    <row r="6" s="23" customFormat="1" ht="33" customHeight="1" spans="1:43">
      <c r="A6" s="50"/>
      <c r="B6" s="50"/>
      <c r="C6" s="51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43"/>
      <c r="W6" s="43"/>
      <c r="X6" s="43"/>
      <c r="Y6" s="43"/>
      <c r="Z6" s="49"/>
      <c r="AA6" s="49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</row>
    <row r="7" s="23" customFormat="1" ht="33" customHeight="1" spans="1:43">
      <c r="A7" s="43" t="s">
        <v>50</v>
      </c>
      <c r="B7" s="43"/>
      <c r="C7" s="43"/>
      <c r="D7" s="52"/>
      <c r="E7" s="52"/>
      <c r="F7" s="52"/>
      <c r="G7" s="52"/>
      <c r="H7" s="52"/>
      <c r="I7" s="52"/>
      <c r="J7" s="52"/>
      <c r="K7" s="43"/>
      <c r="L7" s="43"/>
      <c r="M7" s="43">
        <f t="shared" ref="M7:R7" si="0">M8+M63+M80+M112+M122+M130+M133</f>
        <v>32</v>
      </c>
      <c r="N7" s="43"/>
      <c r="O7" s="43"/>
      <c r="P7" s="43">
        <f t="shared" si="0"/>
        <v>39612.23678</v>
      </c>
      <c r="Q7" s="43">
        <f t="shared" si="0"/>
        <v>35953.41135</v>
      </c>
      <c r="R7" s="43">
        <f t="shared" si="0"/>
        <v>15056.52425</v>
      </c>
      <c r="S7" s="43">
        <v>13776</v>
      </c>
      <c r="T7" s="43">
        <f t="shared" ref="T7:X7" si="1">T8+T63+T80+T112+T122+T130+T133</f>
        <v>3794.3871</v>
      </c>
      <c r="U7" s="43"/>
      <c r="V7" s="43">
        <f t="shared" si="1"/>
        <v>0</v>
      </c>
      <c r="W7" s="43">
        <v>753</v>
      </c>
      <c r="X7" s="43">
        <f t="shared" si="1"/>
        <v>917.5</v>
      </c>
      <c r="Y7" s="43">
        <v>1271</v>
      </c>
      <c r="Z7" s="43">
        <f t="shared" ref="Z7:AG7" si="2">Z8+Z63+Z80+Z112+Z122+Z130+Z133</f>
        <v>77</v>
      </c>
      <c r="AA7" s="43">
        <v>82</v>
      </c>
      <c r="AB7" s="43">
        <f t="shared" si="2"/>
        <v>0</v>
      </c>
      <c r="AC7" s="43">
        <f t="shared" si="2"/>
        <v>130</v>
      </c>
      <c r="AD7" s="43">
        <f t="shared" si="2"/>
        <v>96</v>
      </c>
      <c r="AE7" s="43">
        <f t="shared" si="2"/>
        <v>0</v>
      </c>
      <c r="AF7" s="43">
        <f t="shared" si="2"/>
        <v>17.38166</v>
      </c>
      <c r="AG7" s="43">
        <f t="shared" si="2"/>
        <v>0</v>
      </c>
      <c r="AH7" s="43"/>
      <c r="AI7" s="43"/>
      <c r="AJ7" s="43"/>
      <c r="AK7" s="43"/>
      <c r="AL7" s="43"/>
      <c r="AM7" s="43"/>
      <c r="AN7" s="52"/>
      <c r="AO7" s="43"/>
      <c r="AP7" s="43"/>
      <c r="AQ7" s="43"/>
    </row>
    <row r="8" s="24" customFormat="1" ht="30" hidden="1" customHeight="1" spans="1:43">
      <c r="A8" s="53" t="s">
        <v>51</v>
      </c>
      <c r="B8" s="54" t="s">
        <v>52</v>
      </c>
      <c r="C8" s="54"/>
      <c r="D8" s="54"/>
      <c r="E8" s="54"/>
      <c r="F8" s="54"/>
      <c r="G8" s="54"/>
      <c r="H8" s="54"/>
      <c r="I8" s="54"/>
      <c r="J8" s="54"/>
      <c r="K8" s="55"/>
      <c r="L8" s="55"/>
      <c r="M8" s="55">
        <f>M9+M19+M38+M44+M52+M57</f>
        <v>20</v>
      </c>
      <c r="N8" s="55"/>
      <c r="O8" s="55"/>
      <c r="P8" s="55">
        <f>P9+P19+P38+P44+P52+P57</f>
        <v>28395.95678</v>
      </c>
      <c r="Q8" s="55">
        <f>Q9+Q19+Q38+Q44+Q52+Q57</f>
        <v>24737.13135</v>
      </c>
      <c r="R8" s="55">
        <f>R9+R19+R38+R44+R52+R57</f>
        <v>10558.788</v>
      </c>
      <c r="S8" s="55">
        <f t="shared" ref="S8:AG8" si="3">S9+S19+S38+S44+S52+S57</f>
        <v>10539.84335</v>
      </c>
      <c r="T8" s="55">
        <f t="shared" si="3"/>
        <v>1065</v>
      </c>
      <c r="U8" s="55">
        <f t="shared" si="3"/>
        <v>0</v>
      </c>
      <c r="V8" s="55">
        <f t="shared" si="3"/>
        <v>0</v>
      </c>
      <c r="W8" s="55">
        <f t="shared" si="3"/>
        <v>0</v>
      </c>
      <c r="X8" s="55">
        <f t="shared" si="3"/>
        <v>917.5</v>
      </c>
      <c r="Y8" s="55">
        <f t="shared" si="3"/>
        <v>1271</v>
      </c>
      <c r="Z8" s="55">
        <f t="shared" si="3"/>
        <v>77</v>
      </c>
      <c r="AA8" s="55">
        <f t="shared" si="3"/>
        <v>82</v>
      </c>
      <c r="AB8" s="55">
        <f t="shared" si="3"/>
        <v>0</v>
      </c>
      <c r="AC8" s="55">
        <f t="shared" si="3"/>
        <v>130</v>
      </c>
      <c r="AD8" s="55">
        <f t="shared" si="3"/>
        <v>96</v>
      </c>
      <c r="AE8" s="55">
        <f t="shared" si="3"/>
        <v>0</v>
      </c>
      <c r="AF8" s="55">
        <f t="shared" si="3"/>
        <v>17.38166</v>
      </c>
      <c r="AG8" s="55">
        <f t="shared" si="3"/>
        <v>0</v>
      </c>
      <c r="AH8" s="55"/>
      <c r="AI8" s="55"/>
      <c r="AJ8" s="55"/>
      <c r="AK8" s="55"/>
      <c r="AL8" s="55"/>
      <c r="AM8" s="55"/>
      <c r="AN8" s="56"/>
      <c r="AO8" s="55"/>
      <c r="AP8" s="55"/>
      <c r="AQ8" s="55"/>
    </row>
    <row r="9" s="24" customFormat="1" ht="30" hidden="1" customHeight="1" spans="1:43">
      <c r="A9" s="53" t="s">
        <v>53</v>
      </c>
      <c r="B9" s="57" t="s">
        <v>54</v>
      </c>
      <c r="C9" s="58"/>
      <c r="D9" s="58"/>
      <c r="E9" s="58"/>
      <c r="F9" s="58"/>
      <c r="G9" s="58"/>
      <c r="H9" s="58"/>
      <c r="I9" s="58"/>
      <c r="J9" s="59"/>
      <c r="K9" s="55">
        <f>K10+K11+K13+K14+K15+K16</f>
        <v>4456</v>
      </c>
      <c r="L9" s="55"/>
      <c r="M9" s="55">
        <f t="shared" ref="M9:R9" si="4">M10+M11+M13+M14+M15+M16</f>
        <v>3</v>
      </c>
      <c r="N9" s="55">
        <f t="shared" si="4"/>
        <v>28334</v>
      </c>
      <c r="O9" s="55">
        <f t="shared" si="4"/>
        <v>91211</v>
      </c>
      <c r="P9" s="55">
        <f t="shared" si="4"/>
        <v>12405.95678</v>
      </c>
      <c r="Q9" s="55">
        <f t="shared" si="4"/>
        <v>8747.13135</v>
      </c>
      <c r="R9" s="55">
        <f t="shared" si="4"/>
        <v>4000</v>
      </c>
      <c r="S9" s="55">
        <f t="shared" ref="S9:AG9" si="5">S10+S11+S13+S14+S15+S16</f>
        <v>3476.13135</v>
      </c>
      <c r="T9" s="55">
        <f t="shared" si="5"/>
        <v>0</v>
      </c>
      <c r="U9" s="55">
        <f t="shared" si="5"/>
        <v>0</v>
      </c>
      <c r="V9" s="55">
        <f t="shared" si="5"/>
        <v>0</v>
      </c>
      <c r="W9" s="55">
        <f t="shared" si="5"/>
        <v>0</v>
      </c>
      <c r="X9" s="55">
        <f t="shared" si="5"/>
        <v>0</v>
      </c>
      <c r="Y9" s="55">
        <f t="shared" si="5"/>
        <v>1271</v>
      </c>
      <c r="Z9" s="55">
        <f t="shared" si="5"/>
        <v>0</v>
      </c>
      <c r="AA9" s="55">
        <f t="shared" si="5"/>
        <v>0</v>
      </c>
      <c r="AB9" s="55">
        <f t="shared" si="5"/>
        <v>0</v>
      </c>
      <c r="AC9" s="55">
        <f t="shared" si="5"/>
        <v>0</v>
      </c>
      <c r="AD9" s="55">
        <f t="shared" si="5"/>
        <v>0</v>
      </c>
      <c r="AE9" s="55">
        <f t="shared" si="5"/>
        <v>0</v>
      </c>
      <c r="AF9" s="55">
        <f t="shared" si="5"/>
        <v>17.38166</v>
      </c>
      <c r="AG9" s="55">
        <f t="shared" si="5"/>
        <v>0</v>
      </c>
      <c r="AH9" s="55"/>
      <c r="AI9" s="55"/>
      <c r="AJ9" s="55"/>
      <c r="AK9" s="55"/>
      <c r="AL9" s="55"/>
      <c r="AM9" s="55"/>
      <c r="AN9" s="56"/>
      <c r="AO9" s="55"/>
      <c r="AP9" s="55"/>
      <c r="AQ9" s="55"/>
    </row>
    <row r="10" s="24" customFormat="1" ht="30" hidden="1" customHeight="1" spans="1:43">
      <c r="A10" s="53" t="s">
        <v>55</v>
      </c>
      <c r="B10" s="57" t="s">
        <v>56</v>
      </c>
      <c r="C10" s="58"/>
      <c r="D10" s="58"/>
      <c r="E10" s="58"/>
      <c r="F10" s="58"/>
      <c r="G10" s="58"/>
      <c r="H10" s="58"/>
      <c r="I10" s="58"/>
      <c r="J10" s="59"/>
      <c r="K10" s="55"/>
      <c r="L10" s="55" t="e">
        <f>SUM(#REF!)</f>
        <v>#REF!</v>
      </c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6"/>
      <c r="AO10" s="55"/>
      <c r="AP10" s="55"/>
      <c r="AQ10" s="55"/>
    </row>
    <row r="11" s="24" customFormat="1" ht="30" hidden="1" customHeight="1" spans="1:43">
      <c r="A11" s="53" t="s">
        <v>55</v>
      </c>
      <c r="B11" s="57" t="s">
        <v>57</v>
      </c>
      <c r="C11" s="58"/>
      <c r="D11" s="58"/>
      <c r="E11" s="58"/>
      <c r="F11" s="58"/>
      <c r="G11" s="58"/>
      <c r="H11" s="58"/>
      <c r="I11" s="58"/>
      <c r="J11" s="59"/>
      <c r="K11" s="55">
        <f t="shared" ref="K11:S11" si="6">SUM(K12)</f>
        <v>8</v>
      </c>
      <c r="L11" s="55"/>
      <c r="M11" s="55">
        <f t="shared" si="6"/>
        <v>1</v>
      </c>
      <c r="N11" s="55">
        <f t="shared" si="6"/>
        <v>23921</v>
      </c>
      <c r="O11" s="55">
        <f t="shared" si="6"/>
        <v>86763</v>
      </c>
      <c r="P11" s="55">
        <f t="shared" si="6"/>
        <v>10373.8</v>
      </c>
      <c r="Q11" s="55">
        <f t="shared" si="6"/>
        <v>6714.97457</v>
      </c>
      <c r="R11" s="55">
        <f t="shared" si="6"/>
        <v>2800</v>
      </c>
      <c r="S11" s="55">
        <f t="shared" si="6"/>
        <v>2643.97457</v>
      </c>
      <c r="T11" s="55">
        <v>0</v>
      </c>
      <c r="U11" s="55">
        <f t="shared" ref="U11:AG11" si="7">SUM(U12)</f>
        <v>0</v>
      </c>
      <c r="V11" s="55">
        <f t="shared" si="7"/>
        <v>0</v>
      </c>
      <c r="W11" s="55">
        <f t="shared" si="7"/>
        <v>0</v>
      </c>
      <c r="X11" s="55">
        <f t="shared" si="7"/>
        <v>0</v>
      </c>
      <c r="Y11" s="55">
        <f t="shared" si="7"/>
        <v>1271</v>
      </c>
      <c r="Z11" s="55">
        <f t="shared" si="7"/>
        <v>0</v>
      </c>
      <c r="AA11" s="55">
        <f t="shared" si="7"/>
        <v>0</v>
      </c>
      <c r="AB11" s="55">
        <f t="shared" si="7"/>
        <v>0</v>
      </c>
      <c r="AC11" s="55">
        <f t="shared" si="7"/>
        <v>0</v>
      </c>
      <c r="AD11" s="55">
        <f t="shared" si="7"/>
        <v>0</v>
      </c>
      <c r="AE11" s="55">
        <f t="shared" si="7"/>
        <v>0</v>
      </c>
      <c r="AF11" s="55">
        <f t="shared" si="7"/>
        <v>17.38166</v>
      </c>
      <c r="AG11" s="55">
        <f t="shared" si="7"/>
        <v>0</v>
      </c>
      <c r="AH11" s="55"/>
      <c r="AI11" s="55"/>
      <c r="AJ11" s="55"/>
      <c r="AK11" s="55"/>
      <c r="AL11" s="55"/>
      <c r="AM11" s="55"/>
      <c r="AN11" s="56"/>
      <c r="AO11" s="55"/>
      <c r="AP11" s="55"/>
      <c r="AQ11" s="55"/>
    </row>
    <row r="12" s="24" customFormat="1" ht="180" customHeight="1" spans="1:43">
      <c r="A12" s="60">
        <f>SUBTOTAL(3,$D$12:D12)</f>
        <v>1</v>
      </c>
      <c r="B12" s="61" t="s">
        <v>58</v>
      </c>
      <c r="C12" s="61">
        <v>2026</v>
      </c>
      <c r="D12" s="62" t="s">
        <v>59</v>
      </c>
      <c r="E12" s="62" t="s">
        <v>54</v>
      </c>
      <c r="F12" s="62" t="s">
        <v>57</v>
      </c>
      <c r="G12" s="63" t="s">
        <v>60</v>
      </c>
      <c r="H12" s="62" t="s">
        <v>61</v>
      </c>
      <c r="I12" s="63" t="s">
        <v>62</v>
      </c>
      <c r="J12" s="62" t="s">
        <v>63</v>
      </c>
      <c r="K12" s="61">
        <v>8</v>
      </c>
      <c r="L12" s="61" t="s">
        <v>64</v>
      </c>
      <c r="M12" s="61">
        <v>1</v>
      </c>
      <c r="N12" s="61">
        <v>23921</v>
      </c>
      <c r="O12" s="64">
        <v>86763</v>
      </c>
      <c r="P12" s="61">
        <v>10373.8</v>
      </c>
      <c r="Q12" s="61">
        <f>R12+S12+T12+U12+V12+W12+X12+Y12+Z12+AA12+AC12+AD12+AE12</f>
        <v>6714.97457</v>
      </c>
      <c r="R12" s="61">
        <v>2800</v>
      </c>
      <c r="S12" s="61">
        <v>2643.97457</v>
      </c>
      <c r="T12" s="61"/>
      <c r="U12" s="61"/>
      <c r="V12" s="61"/>
      <c r="W12" s="61"/>
      <c r="X12" s="61"/>
      <c r="Y12" s="61">
        <v>1271</v>
      </c>
      <c r="Z12" s="61"/>
      <c r="AA12" s="61"/>
      <c r="AB12" s="61"/>
      <c r="AC12" s="61"/>
      <c r="AD12" s="61"/>
      <c r="AE12" s="61"/>
      <c r="AF12" s="61">
        <v>17.38166</v>
      </c>
      <c r="AG12" s="61"/>
      <c r="AH12" s="61" t="s">
        <v>65</v>
      </c>
      <c r="AI12" s="61" t="s">
        <v>66</v>
      </c>
      <c r="AJ12" s="61" t="s">
        <v>67</v>
      </c>
      <c r="AK12" s="61" t="s">
        <v>68</v>
      </c>
      <c r="AL12" s="61" t="s">
        <v>69</v>
      </c>
      <c r="AM12" s="65" t="s">
        <v>70</v>
      </c>
      <c r="AN12" s="62" t="s">
        <v>71</v>
      </c>
      <c r="AO12" s="61" t="s">
        <v>72</v>
      </c>
      <c r="AP12" s="61" t="s">
        <v>73</v>
      </c>
      <c r="AQ12" s="61" t="s">
        <v>74</v>
      </c>
    </row>
    <row r="13" s="24" customFormat="1" ht="30" hidden="1" customHeight="1" spans="1:43">
      <c r="A13" s="53" t="s">
        <v>55</v>
      </c>
      <c r="B13" s="57" t="s">
        <v>75</v>
      </c>
      <c r="C13" s="58"/>
      <c r="D13" s="58"/>
      <c r="E13" s="58"/>
      <c r="F13" s="58"/>
      <c r="G13" s="58"/>
      <c r="H13" s="58"/>
      <c r="I13" s="58"/>
      <c r="J13" s="59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6"/>
      <c r="AO13" s="55"/>
      <c r="AP13" s="55"/>
      <c r="AQ13" s="55"/>
    </row>
    <row r="14" s="24" customFormat="1" ht="30" hidden="1" customHeight="1" spans="1:43">
      <c r="A14" s="53" t="s">
        <v>55</v>
      </c>
      <c r="B14" s="57" t="s">
        <v>76</v>
      </c>
      <c r="C14" s="58"/>
      <c r="D14" s="58"/>
      <c r="E14" s="58"/>
      <c r="F14" s="58"/>
      <c r="G14" s="58"/>
      <c r="H14" s="58"/>
      <c r="I14" s="58"/>
      <c r="J14" s="59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6"/>
      <c r="AO14" s="55"/>
      <c r="AP14" s="55"/>
      <c r="AQ14" s="55"/>
    </row>
    <row r="15" s="24" customFormat="1" ht="30" hidden="1" customHeight="1" spans="1:43">
      <c r="A15" s="53" t="s">
        <v>55</v>
      </c>
      <c r="B15" s="57" t="s">
        <v>77</v>
      </c>
      <c r="C15" s="58"/>
      <c r="D15" s="58"/>
      <c r="E15" s="58"/>
      <c r="F15" s="58"/>
      <c r="G15" s="58"/>
      <c r="H15" s="58"/>
      <c r="I15" s="58"/>
      <c r="J15" s="59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6"/>
      <c r="AO15" s="55"/>
      <c r="AP15" s="55"/>
      <c r="AQ15" s="55"/>
    </row>
    <row r="16" s="24" customFormat="1" ht="30" hidden="1" customHeight="1" spans="1:43">
      <c r="A16" s="53" t="s">
        <v>55</v>
      </c>
      <c r="B16" s="57" t="s">
        <v>78</v>
      </c>
      <c r="C16" s="58"/>
      <c r="D16" s="58"/>
      <c r="E16" s="58"/>
      <c r="F16" s="58"/>
      <c r="G16" s="58"/>
      <c r="H16" s="58"/>
      <c r="I16" s="58"/>
      <c r="J16" s="59"/>
      <c r="K16" s="55">
        <f>SUM(K17:K18)</f>
        <v>4448</v>
      </c>
      <c r="L16" s="55"/>
      <c r="M16" s="55">
        <f t="shared" ref="M16:R16" si="8">SUM(M17:M18)</f>
        <v>2</v>
      </c>
      <c r="N16" s="55">
        <f t="shared" si="8"/>
        <v>4413</v>
      </c>
      <c r="O16" s="55">
        <f t="shared" si="8"/>
        <v>4448</v>
      </c>
      <c r="P16" s="55">
        <f t="shared" si="8"/>
        <v>2032.15678</v>
      </c>
      <c r="Q16" s="55">
        <f t="shared" si="8"/>
        <v>2032.15678</v>
      </c>
      <c r="R16" s="55">
        <f t="shared" si="8"/>
        <v>1200</v>
      </c>
      <c r="S16" s="55">
        <f t="shared" ref="S16:AG16" si="9">SUM(S17:S18)</f>
        <v>832.15678</v>
      </c>
      <c r="T16" s="55">
        <f t="shared" si="9"/>
        <v>0</v>
      </c>
      <c r="U16" s="55">
        <f t="shared" si="9"/>
        <v>0</v>
      </c>
      <c r="V16" s="55">
        <f t="shared" si="9"/>
        <v>0</v>
      </c>
      <c r="W16" s="55">
        <f t="shared" si="9"/>
        <v>0</v>
      </c>
      <c r="X16" s="55">
        <f t="shared" si="9"/>
        <v>0</v>
      </c>
      <c r="Y16" s="55">
        <f t="shared" si="9"/>
        <v>0</v>
      </c>
      <c r="Z16" s="55">
        <f t="shared" si="9"/>
        <v>0</v>
      </c>
      <c r="AA16" s="55">
        <f t="shared" si="9"/>
        <v>0</v>
      </c>
      <c r="AB16" s="55">
        <f t="shared" si="9"/>
        <v>0</v>
      </c>
      <c r="AC16" s="55">
        <f t="shared" si="9"/>
        <v>0</v>
      </c>
      <c r="AD16" s="55">
        <f t="shared" si="9"/>
        <v>0</v>
      </c>
      <c r="AE16" s="55">
        <f t="shared" si="9"/>
        <v>0</v>
      </c>
      <c r="AF16" s="55">
        <f t="shared" si="9"/>
        <v>0</v>
      </c>
      <c r="AG16" s="55">
        <f t="shared" si="9"/>
        <v>0</v>
      </c>
      <c r="AH16" s="55"/>
      <c r="AI16" s="55"/>
      <c r="AJ16" s="55"/>
      <c r="AK16" s="55"/>
      <c r="AL16" s="55"/>
      <c r="AM16" s="55"/>
      <c r="AN16" s="56"/>
      <c r="AO16" s="55"/>
      <c r="AP16" s="55"/>
      <c r="AQ16" s="55"/>
    </row>
    <row r="17" s="24" customFormat="1" ht="180" customHeight="1" spans="1:43">
      <c r="A17" s="60">
        <f>SUBTOTAL(3,$D$12:D17)</f>
        <v>2</v>
      </c>
      <c r="B17" s="61" t="s">
        <v>79</v>
      </c>
      <c r="C17" s="61">
        <v>2026</v>
      </c>
      <c r="D17" s="61" t="s">
        <v>80</v>
      </c>
      <c r="E17" s="62" t="s">
        <v>54</v>
      </c>
      <c r="F17" s="62" t="s">
        <v>78</v>
      </c>
      <c r="G17" s="63" t="s">
        <v>60</v>
      </c>
      <c r="H17" s="62" t="s">
        <v>61</v>
      </c>
      <c r="I17" s="63" t="s">
        <v>62</v>
      </c>
      <c r="J17" s="66" t="s">
        <v>81</v>
      </c>
      <c r="K17" s="61">
        <v>2213</v>
      </c>
      <c r="L17" s="61" t="s">
        <v>27</v>
      </c>
      <c r="M17" s="61">
        <v>1</v>
      </c>
      <c r="N17" s="61">
        <v>2213</v>
      </c>
      <c r="O17" s="61">
        <v>2213</v>
      </c>
      <c r="P17" s="61">
        <v>383.9</v>
      </c>
      <c r="Q17" s="61">
        <f>R17+S17+T17+U17+V17+W17+X17+Y17+Z17+AA17+AC17+AD17+AE17</f>
        <v>383.9</v>
      </c>
      <c r="R17" s="61">
        <v>200</v>
      </c>
      <c r="S17" s="61">
        <v>183.9</v>
      </c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 t="s">
        <v>82</v>
      </c>
      <c r="AI17" s="61" t="s">
        <v>83</v>
      </c>
      <c r="AJ17" s="61" t="s">
        <v>82</v>
      </c>
      <c r="AK17" s="61" t="s">
        <v>83</v>
      </c>
      <c r="AL17" s="61" t="s">
        <v>84</v>
      </c>
      <c r="AM17" s="66" t="s">
        <v>85</v>
      </c>
      <c r="AN17" s="67" t="s">
        <v>86</v>
      </c>
      <c r="AO17" s="61" t="s">
        <v>87</v>
      </c>
      <c r="AP17" s="61" t="s">
        <v>73</v>
      </c>
      <c r="AQ17" s="61" t="s">
        <v>74</v>
      </c>
    </row>
    <row r="18" s="24" customFormat="1" ht="180" customHeight="1" spans="1:43">
      <c r="A18" s="60">
        <f>SUBTOTAL(3,$D$12:D18)</f>
        <v>3</v>
      </c>
      <c r="B18" s="61" t="s">
        <v>88</v>
      </c>
      <c r="C18" s="61">
        <v>2026</v>
      </c>
      <c r="D18" s="61" t="s">
        <v>89</v>
      </c>
      <c r="E18" s="62" t="s">
        <v>54</v>
      </c>
      <c r="F18" s="62" t="s">
        <v>78</v>
      </c>
      <c r="G18" s="63" t="s">
        <v>60</v>
      </c>
      <c r="H18" s="62" t="s">
        <v>61</v>
      </c>
      <c r="I18" s="63" t="s">
        <v>62</v>
      </c>
      <c r="J18" s="66" t="s">
        <v>90</v>
      </c>
      <c r="K18" s="61">
        <v>2235</v>
      </c>
      <c r="L18" s="61" t="s">
        <v>27</v>
      </c>
      <c r="M18" s="61">
        <v>1</v>
      </c>
      <c r="N18" s="61">
        <v>2200</v>
      </c>
      <c r="O18" s="61">
        <v>2235</v>
      </c>
      <c r="P18" s="61">
        <v>1648.25678</v>
      </c>
      <c r="Q18" s="61">
        <f>R18+S18+T18+U18+V18+W18+X18+Y18+Z18+AA18+AC18+AD18+AE18</f>
        <v>1648.25678</v>
      </c>
      <c r="R18" s="61">
        <v>1000</v>
      </c>
      <c r="S18" s="61">
        <v>648.25678</v>
      </c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 t="s">
        <v>82</v>
      </c>
      <c r="AI18" s="61" t="s">
        <v>83</v>
      </c>
      <c r="AJ18" s="61" t="s">
        <v>82</v>
      </c>
      <c r="AK18" s="61" t="s">
        <v>83</v>
      </c>
      <c r="AL18" s="61" t="s">
        <v>84</v>
      </c>
      <c r="AM18" s="66" t="s">
        <v>91</v>
      </c>
      <c r="AN18" s="67" t="s">
        <v>92</v>
      </c>
      <c r="AO18" s="61" t="s">
        <v>87</v>
      </c>
      <c r="AP18" s="61" t="s">
        <v>73</v>
      </c>
      <c r="AQ18" s="61" t="s">
        <v>74</v>
      </c>
    </row>
    <row r="19" s="24" customFormat="1" ht="30" hidden="1" customHeight="1" spans="1:43">
      <c r="A19" s="68" t="s">
        <v>53</v>
      </c>
      <c r="B19" s="54" t="s">
        <v>93</v>
      </c>
      <c r="C19" s="54"/>
      <c r="D19" s="54"/>
      <c r="E19" s="54"/>
      <c r="F19" s="54"/>
      <c r="G19" s="54"/>
      <c r="H19" s="54"/>
      <c r="I19" s="54"/>
      <c r="J19" s="54"/>
      <c r="K19" s="55">
        <f>K20+K25+K34+K35+K36+K37</f>
        <v>2708</v>
      </c>
      <c r="L19" s="55"/>
      <c r="M19" s="55">
        <f t="shared" ref="M19:R19" si="10">M20+M25+M34+M35+M36+M37</f>
        <v>12</v>
      </c>
      <c r="N19" s="55">
        <f t="shared" si="10"/>
        <v>8459</v>
      </c>
      <c r="O19" s="55">
        <f t="shared" si="10"/>
        <v>34019</v>
      </c>
      <c r="P19" s="55">
        <f t="shared" si="10"/>
        <v>14000</v>
      </c>
      <c r="Q19" s="55">
        <f t="shared" si="10"/>
        <v>14000</v>
      </c>
      <c r="R19" s="55">
        <f t="shared" si="10"/>
        <v>6258.788</v>
      </c>
      <c r="S19" s="55">
        <f t="shared" ref="S19:AG19" si="11">S20+S25+S34+S35+S36+S37</f>
        <v>5738.712</v>
      </c>
      <c r="T19" s="55">
        <f t="shared" si="11"/>
        <v>700</v>
      </c>
      <c r="U19" s="55">
        <f t="shared" si="11"/>
        <v>0</v>
      </c>
      <c r="V19" s="55">
        <f t="shared" si="11"/>
        <v>0</v>
      </c>
      <c r="W19" s="55">
        <f t="shared" si="11"/>
        <v>0</v>
      </c>
      <c r="X19" s="55">
        <f t="shared" si="11"/>
        <v>917.5</v>
      </c>
      <c r="Y19" s="55">
        <f t="shared" si="11"/>
        <v>0</v>
      </c>
      <c r="Z19" s="55">
        <f t="shared" si="11"/>
        <v>77</v>
      </c>
      <c r="AA19" s="55">
        <f t="shared" si="11"/>
        <v>82</v>
      </c>
      <c r="AB19" s="55">
        <f t="shared" si="11"/>
        <v>0</v>
      </c>
      <c r="AC19" s="55">
        <f t="shared" si="11"/>
        <v>130</v>
      </c>
      <c r="AD19" s="55">
        <f t="shared" si="11"/>
        <v>96</v>
      </c>
      <c r="AE19" s="55">
        <f t="shared" si="11"/>
        <v>0</v>
      </c>
      <c r="AF19" s="55">
        <f t="shared" si="11"/>
        <v>0</v>
      </c>
      <c r="AG19" s="55">
        <f t="shared" si="11"/>
        <v>0</v>
      </c>
      <c r="AH19" s="55"/>
      <c r="AI19" s="55"/>
      <c r="AJ19" s="55"/>
      <c r="AK19" s="55"/>
      <c r="AL19" s="55"/>
      <c r="AM19" s="55"/>
      <c r="AN19" s="56"/>
      <c r="AO19" s="55"/>
      <c r="AP19" s="55"/>
      <c r="AQ19" s="55"/>
    </row>
    <row r="20" s="25" customFormat="1" ht="30" hidden="1" customHeight="1" spans="1:43">
      <c r="A20" s="68" t="s">
        <v>55</v>
      </c>
      <c r="B20" s="54" t="s">
        <v>94</v>
      </c>
      <c r="C20" s="54"/>
      <c r="D20" s="54"/>
      <c r="E20" s="54"/>
      <c r="F20" s="54"/>
      <c r="G20" s="54"/>
      <c r="H20" s="54"/>
      <c r="I20" s="54"/>
      <c r="J20" s="54"/>
      <c r="K20" s="69">
        <f>SUM(K21:K23)</f>
        <v>82</v>
      </c>
      <c r="L20" s="69"/>
      <c r="M20" s="69">
        <f>SUM(M21:M24)</f>
        <v>4</v>
      </c>
      <c r="N20" s="69">
        <f>SUM(N21:N23)</f>
        <v>1879</v>
      </c>
      <c r="O20" s="69">
        <f>SUM(O21:O23)</f>
        <v>9386</v>
      </c>
      <c r="P20" s="69">
        <f>SUM(P21:P24)</f>
        <v>6150</v>
      </c>
      <c r="Q20" s="69">
        <f>SUM(Q21:Q24)</f>
        <v>6150</v>
      </c>
      <c r="R20" s="69">
        <f>SUM(R21:R24)</f>
        <v>4730</v>
      </c>
      <c r="S20" s="69">
        <f t="shared" ref="S20:AE20" si="12">SUM(S21:S24)</f>
        <v>343.5</v>
      </c>
      <c r="T20" s="69">
        <f t="shared" si="12"/>
        <v>0</v>
      </c>
      <c r="U20" s="69">
        <f t="shared" si="12"/>
        <v>0</v>
      </c>
      <c r="V20" s="69">
        <f t="shared" si="12"/>
        <v>0</v>
      </c>
      <c r="W20" s="69">
        <f t="shared" si="12"/>
        <v>0</v>
      </c>
      <c r="X20" s="69">
        <f t="shared" si="12"/>
        <v>917.5</v>
      </c>
      <c r="Y20" s="69">
        <f t="shared" si="12"/>
        <v>0</v>
      </c>
      <c r="Z20" s="69">
        <f t="shared" si="12"/>
        <v>77</v>
      </c>
      <c r="AA20" s="69">
        <f t="shared" si="12"/>
        <v>82</v>
      </c>
      <c r="AB20" s="69">
        <f t="shared" si="12"/>
        <v>0</v>
      </c>
      <c r="AC20" s="69">
        <f t="shared" si="12"/>
        <v>0</v>
      </c>
      <c r="AD20" s="69">
        <f t="shared" si="12"/>
        <v>0</v>
      </c>
      <c r="AE20" s="69">
        <f t="shared" si="12"/>
        <v>0</v>
      </c>
      <c r="AF20" s="69">
        <f>SUM(AF21:AF23)</f>
        <v>0</v>
      </c>
      <c r="AG20" s="69">
        <f>SUM(AG21:AG23)</f>
        <v>0</v>
      </c>
      <c r="AH20" s="70"/>
      <c r="AI20" s="70"/>
      <c r="AJ20" s="61"/>
      <c r="AK20" s="70"/>
      <c r="AL20" s="70"/>
      <c r="AM20" s="70"/>
      <c r="AN20" s="71"/>
      <c r="AO20" s="69"/>
      <c r="AP20" s="70"/>
      <c r="AQ20" s="70"/>
    </row>
    <row r="21" s="24" customFormat="1" ht="137" customHeight="1" spans="1:43">
      <c r="A21" s="60">
        <f>SUBTOTAL(3,$D$12:D21)</f>
        <v>4</v>
      </c>
      <c r="B21" s="61" t="s">
        <v>95</v>
      </c>
      <c r="C21" s="61">
        <v>2026</v>
      </c>
      <c r="D21" s="62" t="s">
        <v>96</v>
      </c>
      <c r="E21" s="62" t="s">
        <v>93</v>
      </c>
      <c r="F21" s="62" t="s">
        <v>94</v>
      </c>
      <c r="G21" s="63" t="s">
        <v>60</v>
      </c>
      <c r="H21" s="62" t="s">
        <v>97</v>
      </c>
      <c r="I21" s="63" t="s">
        <v>98</v>
      </c>
      <c r="J21" s="62" t="s">
        <v>99</v>
      </c>
      <c r="K21" s="61">
        <v>75</v>
      </c>
      <c r="L21" s="61" t="s">
        <v>100</v>
      </c>
      <c r="M21" s="61">
        <v>1</v>
      </c>
      <c r="N21" s="61">
        <v>1875</v>
      </c>
      <c r="O21" s="64">
        <v>9378</v>
      </c>
      <c r="P21" s="61">
        <v>3750</v>
      </c>
      <c r="Q21" s="61">
        <f>R21+S21+T21+U21+V21+W21+X21+Y21+Z21+AA21+AC21+AD21+AE21</f>
        <v>3750</v>
      </c>
      <c r="R21" s="61">
        <v>2750</v>
      </c>
      <c r="S21" s="61">
        <v>82.5</v>
      </c>
      <c r="T21" s="61"/>
      <c r="U21" s="61"/>
      <c r="V21" s="61"/>
      <c r="W21" s="61"/>
      <c r="X21" s="61">
        <v>917.5</v>
      </c>
      <c r="Y21" s="61"/>
      <c r="Z21" s="61"/>
      <c r="AA21" s="61"/>
      <c r="AB21" s="61"/>
      <c r="AC21" s="61"/>
      <c r="AD21" s="61"/>
      <c r="AE21" s="61"/>
      <c r="AF21" s="61"/>
      <c r="AG21" s="61"/>
      <c r="AH21" s="61" t="s">
        <v>101</v>
      </c>
      <c r="AI21" s="72" t="s">
        <v>102</v>
      </c>
      <c r="AJ21" s="61" t="s">
        <v>67</v>
      </c>
      <c r="AK21" s="61" t="s">
        <v>68</v>
      </c>
      <c r="AL21" s="61" t="s">
        <v>69</v>
      </c>
      <c r="AM21" s="65" t="s">
        <v>103</v>
      </c>
      <c r="AN21" s="62" t="s">
        <v>104</v>
      </c>
      <c r="AO21" s="61" t="s">
        <v>72</v>
      </c>
      <c r="AP21" s="61" t="s">
        <v>73</v>
      </c>
      <c r="AQ21" s="61" t="s">
        <v>74</v>
      </c>
    </row>
    <row r="22" s="24" customFormat="1" ht="110" customHeight="1" spans="1:43">
      <c r="A22" s="60">
        <f>SUBTOTAL(3,$D$12:D22)</f>
        <v>5</v>
      </c>
      <c r="B22" s="61" t="s">
        <v>105</v>
      </c>
      <c r="C22" s="61">
        <v>2026</v>
      </c>
      <c r="D22" s="62" t="s">
        <v>106</v>
      </c>
      <c r="E22" s="62" t="s">
        <v>93</v>
      </c>
      <c r="F22" s="62" t="s">
        <v>94</v>
      </c>
      <c r="G22" s="63" t="s">
        <v>60</v>
      </c>
      <c r="H22" s="62" t="s">
        <v>107</v>
      </c>
      <c r="I22" s="63" t="s">
        <v>108</v>
      </c>
      <c r="J22" s="62" t="s">
        <v>109</v>
      </c>
      <c r="K22" s="61">
        <v>5</v>
      </c>
      <c r="L22" s="61" t="s">
        <v>100</v>
      </c>
      <c r="M22" s="61">
        <v>1</v>
      </c>
      <c r="N22" s="61">
        <v>2</v>
      </c>
      <c r="O22" s="64">
        <v>4</v>
      </c>
      <c r="P22" s="61">
        <v>100</v>
      </c>
      <c r="Q22" s="61">
        <f>R22+S22+T22+U22+V22+W22+X22+Y22+Z22+AA22+AC22+AD22+AE22</f>
        <v>100</v>
      </c>
      <c r="R22" s="61"/>
      <c r="S22" s="61">
        <v>23</v>
      </c>
      <c r="T22" s="61"/>
      <c r="U22" s="61"/>
      <c r="V22" s="61"/>
      <c r="W22" s="61"/>
      <c r="X22" s="61"/>
      <c r="Y22" s="61"/>
      <c r="Z22" s="61">
        <v>77</v>
      </c>
      <c r="AA22" s="61"/>
      <c r="AB22" s="61"/>
      <c r="AC22" s="61"/>
      <c r="AD22" s="61"/>
      <c r="AE22" s="61"/>
      <c r="AF22" s="61"/>
      <c r="AG22" s="61"/>
      <c r="AH22" s="61" t="s">
        <v>110</v>
      </c>
      <c r="AI22" s="61" t="s">
        <v>111</v>
      </c>
      <c r="AJ22" s="61" t="s">
        <v>67</v>
      </c>
      <c r="AK22" s="61" t="s">
        <v>68</v>
      </c>
      <c r="AL22" s="61" t="s">
        <v>69</v>
      </c>
      <c r="AM22" s="65" t="s">
        <v>112</v>
      </c>
      <c r="AN22" s="62" t="s">
        <v>113</v>
      </c>
      <c r="AO22" s="61" t="s">
        <v>72</v>
      </c>
      <c r="AP22" s="61" t="s">
        <v>73</v>
      </c>
      <c r="AQ22" s="61" t="s">
        <v>74</v>
      </c>
    </row>
    <row r="23" s="24" customFormat="1" ht="199" customHeight="1" spans="1:43">
      <c r="A23" s="60">
        <f>SUBTOTAL(3,$D$12:D23)</f>
        <v>6</v>
      </c>
      <c r="B23" s="61" t="s">
        <v>114</v>
      </c>
      <c r="C23" s="61">
        <v>2026</v>
      </c>
      <c r="D23" s="67" t="s">
        <v>115</v>
      </c>
      <c r="E23" s="62" t="s">
        <v>93</v>
      </c>
      <c r="F23" s="62" t="s">
        <v>94</v>
      </c>
      <c r="G23" s="63" t="s">
        <v>60</v>
      </c>
      <c r="H23" s="62" t="s">
        <v>107</v>
      </c>
      <c r="I23" s="63" t="s">
        <v>116</v>
      </c>
      <c r="J23" s="62" t="s">
        <v>117</v>
      </c>
      <c r="K23" s="61">
        <v>2</v>
      </c>
      <c r="L23" s="61" t="s">
        <v>100</v>
      </c>
      <c r="M23" s="61">
        <v>1</v>
      </c>
      <c r="N23" s="61">
        <v>2</v>
      </c>
      <c r="O23" s="64">
        <v>4</v>
      </c>
      <c r="P23" s="61">
        <v>100</v>
      </c>
      <c r="Q23" s="61">
        <f>R23+S23+T23+U23+V23+W23+X23+Y23+Z23+AA23+AC23+AD23+AE23</f>
        <v>100</v>
      </c>
      <c r="R23" s="61"/>
      <c r="S23" s="61">
        <v>18</v>
      </c>
      <c r="T23" s="61"/>
      <c r="U23" s="61"/>
      <c r="V23" s="61"/>
      <c r="W23" s="61"/>
      <c r="X23" s="61"/>
      <c r="Y23" s="61"/>
      <c r="Z23" s="61"/>
      <c r="AA23" s="61">
        <v>82</v>
      </c>
      <c r="AB23" s="61"/>
      <c r="AC23" s="61"/>
      <c r="AD23" s="61"/>
      <c r="AE23" s="61"/>
      <c r="AF23" s="61"/>
      <c r="AG23" s="61"/>
      <c r="AH23" s="61" t="s">
        <v>110</v>
      </c>
      <c r="AI23" s="72" t="s">
        <v>111</v>
      </c>
      <c r="AJ23" s="61" t="s">
        <v>67</v>
      </c>
      <c r="AK23" s="61" t="s">
        <v>68</v>
      </c>
      <c r="AL23" s="61" t="s">
        <v>69</v>
      </c>
      <c r="AM23" s="65" t="s">
        <v>118</v>
      </c>
      <c r="AN23" s="67" t="s">
        <v>113</v>
      </c>
      <c r="AO23" s="73" t="s">
        <v>119</v>
      </c>
      <c r="AP23" s="61" t="s">
        <v>120</v>
      </c>
      <c r="AQ23" s="61" t="s">
        <v>74</v>
      </c>
    </row>
    <row r="24" s="24" customFormat="1" ht="131" customHeight="1" spans="1:43">
      <c r="A24" s="60">
        <f>SUBTOTAL(3,$D$12:D24)</f>
        <v>7</v>
      </c>
      <c r="B24" s="61" t="s">
        <v>121</v>
      </c>
      <c r="C24" s="61">
        <v>2026</v>
      </c>
      <c r="D24" s="62" t="s">
        <v>122</v>
      </c>
      <c r="E24" s="62" t="s">
        <v>93</v>
      </c>
      <c r="F24" s="62" t="s">
        <v>94</v>
      </c>
      <c r="G24" s="62" t="s">
        <v>60</v>
      </c>
      <c r="H24" s="62" t="s">
        <v>123</v>
      </c>
      <c r="I24" s="62" t="s">
        <v>124</v>
      </c>
      <c r="J24" s="62" t="s">
        <v>125</v>
      </c>
      <c r="K24" s="61">
        <v>50</v>
      </c>
      <c r="L24" s="61" t="s">
        <v>100</v>
      </c>
      <c r="M24" s="61">
        <v>1</v>
      </c>
      <c r="N24" s="61">
        <v>189</v>
      </c>
      <c r="O24" s="64">
        <v>876</v>
      </c>
      <c r="P24" s="61">
        <v>2200</v>
      </c>
      <c r="Q24" s="61">
        <f>R24+S24+T24+U24+V24+W24+X24+Y24+Z24+AA24+AC24+AD24+AE24</f>
        <v>2200</v>
      </c>
      <c r="R24" s="61">
        <v>1980</v>
      </c>
      <c r="S24" s="61">
        <v>220</v>
      </c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 t="s">
        <v>126</v>
      </c>
      <c r="AI24" s="72" t="s">
        <v>127</v>
      </c>
      <c r="AJ24" s="61" t="s">
        <v>67</v>
      </c>
      <c r="AK24" s="61" t="s">
        <v>68</v>
      </c>
      <c r="AL24" s="61" t="s">
        <v>69</v>
      </c>
      <c r="AM24" s="65" t="s">
        <v>128</v>
      </c>
      <c r="AN24" s="74" t="s">
        <v>129</v>
      </c>
      <c r="AO24" s="61" t="s">
        <v>130</v>
      </c>
      <c r="AP24" s="64" t="s">
        <v>131</v>
      </c>
      <c r="AQ24" s="61" t="s">
        <v>74</v>
      </c>
    </row>
    <row r="25" s="25" customFormat="1" ht="30" hidden="1" customHeight="1" spans="1:43">
      <c r="A25" s="68" t="s">
        <v>55</v>
      </c>
      <c r="B25" s="57" t="s">
        <v>132</v>
      </c>
      <c r="C25" s="58"/>
      <c r="D25" s="58"/>
      <c r="E25" s="58"/>
      <c r="F25" s="58"/>
      <c r="G25" s="58"/>
      <c r="H25" s="58"/>
      <c r="I25" s="58"/>
      <c r="J25" s="59"/>
      <c r="K25" s="69">
        <f>SUM(K26:K33)</f>
        <v>2626</v>
      </c>
      <c r="L25" s="69"/>
      <c r="M25" s="69">
        <f t="shared" ref="M25:R25" si="13">SUM(M26:M33)</f>
        <v>8</v>
      </c>
      <c r="N25" s="69">
        <f t="shared" si="13"/>
        <v>6580</v>
      </c>
      <c r="O25" s="69">
        <f t="shared" si="13"/>
        <v>24633</v>
      </c>
      <c r="P25" s="69">
        <f t="shared" si="13"/>
        <v>7850</v>
      </c>
      <c r="Q25" s="69">
        <f t="shared" si="13"/>
        <v>7850</v>
      </c>
      <c r="R25" s="69">
        <f t="shared" si="13"/>
        <v>1528.788</v>
      </c>
      <c r="S25" s="69">
        <f t="shared" ref="S25:AG25" si="14">SUM(S26:S33)</f>
        <v>5395.212</v>
      </c>
      <c r="T25" s="69">
        <f t="shared" si="14"/>
        <v>700</v>
      </c>
      <c r="U25" s="69">
        <f t="shared" si="14"/>
        <v>0</v>
      </c>
      <c r="V25" s="69">
        <f t="shared" si="14"/>
        <v>0</v>
      </c>
      <c r="W25" s="69">
        <f t="shared" si="14"/>
        <v>0</v>
      </c>
      <c r="X25" s="69">
        <f t="shared" si="14"/>
        <v>0</v>
      </c>
      <c r="Y25" s="69">
        <f t="shared" si="14"/>
        <v>0</v>
      </c>
      <c r="Z25" s="69">
        <f t="shared" si="14"/>
        <v>0</v>
      </c>
      <c r="AA25" s="69">
        <f t="shared" si="14"/>
        <v>0</v>
      </c>
      <c r="AB25" s="69">
        <f t="shared" si="14"/>
        <v>0</v>
      </c>
      <c r="AC25" s="69">
        <f t="shared" si="14"/>
        <v>130</v>
      </c>
      <c r="AD25" s="69">
        <f t="shared" si="14"/>
        <v>96</v>
      </c>
      <c r="AE25" s="69">
        <f t="shared" si="14"/>
        <v>0</v>
      </c>
      <c r="AF25" s="69">
        <f t="shared" si="14"/>
        <v>0</v>
      </c>
      <c r="AG25" s="69">
        <f t="shared" si="14"/>
        <v>0</v>
      </c>
      <c r="AH25" s="70"/>
      <c r="AI25" s="70"/>
      <c r="AJ25" s="70"/>
      <c r="AK25" s="70"/>
      <c r="AL25" s="70"/>
      <c r="AM25" s="70"/>
      <c r="AN25" s="71"/>
      <c r="AO25" s="69"/>
      <c r="AP25" s="70"/>
      <c r="AQ25" s="70"/>
    </row>
    <row r="26" s="25" customFormat="1" ht="133" customHeight="1" spans="1:43">
      <c r="A26" s="60">
        <f>SUBTOTAL(3,$D$12:D26)</f>
        <v>8</v>
      </c>
      <c r="B26" s="63" t="s">
        <v>133</v>
      </c>
      <c r="C26" s="63">
        <v>2026</v>
      </c>
      <c r="D26" s="63" t="s">
        <v>134</v>
      </c>
      <c r="E26" s="63" t="s">
        <v>93</v>
      </c>
      <c r="F26" s="63" t="s">
        <v>132</v>
      </c>
      <c r="G26" s="75" t="s">
        <v>135</v>
      </c>
      <c r="H26" s="63" t="s">
        <v>136</v>
      </c>
      <c r="I26" s="75" t="s">
        <v>98</v>
      </c>
      <c r="J26" s="63" t="s">
        <v>137</v>
      </c>
      <c r="K26" s="72">
        <v>2</v>
      </c>
      <c r="L26" s="72" t="s">
        <v>100</v>
      </c>
      <c r="M26" s="72">
        <v>1</v>
      </c>
      <c r="N26" s="72">
        <v>779</v>
      </c>
      <c r="O26" s="72">
        <v>2917</v>
      </c>
      <c r="P26" s="60">
        <v>980</v>
      </c>
      <c r="Q26" s="72">
        <f>R26+S26+T26+U26+V26+W26+X26+Y26+Z26+AA26+AC26+AD26+AE26</f>
        <v>980</v>
      </c>
      <c r="R26" s="72">
        <v>250</v>
      </c>
      <c r="S26" s="72">
        <v>730</v>
      </c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 t="s">
        <v>138</v>
      </c>
      <c r="AI26" s="61" t="s">
        <v>139</v>
      </c>
      <c r="AJ26" s="72" t="s">
        <v>67</v>
      </c>
      <c r="AK26" s="61" t="s">
        <v>68</v>
      </c>
      <c r="AL26" s="61" t="s">
        <v>69</v>
      </c>
      <c r="AM26" s="76" t="s">
        <v>140</v>
      </c>
      <c r="AN26" s="74" t="s">
        <v>141</v>
      </c>
      <c r="AO26" s="77" t="s">
        <v>72</v>
      </c>
      <c r="AP26" s="78" t="s">
        <v>73</v>
      </c>
      <c r="AQ26" s="76" t="s">
        <v>74</v>
      </c>
    </row>
    <row r="27" s="25" customFormat="1" ht="120" customHeight="1" spans="1:43">
      <c r="A27" s="60">
        <f>SUBTOTAL(3,$D$12:D27)</f>
        <v>9</v>
      </c>
      <c r="B27" s="63" t="s">
        <v>142</v>
      </c>
      <c r="C27" s="63">
        <v>2026</v>
      </c>
      <c r="D27" s="63" t="s">
        <v>143</v>
      </c>
      <c r="E27" s="63" t="s">
        <v>93</v>
      </c>
      <c r="F27" s="63" t="s">
        <v>132</v>
      </c>
      <c r="G27" s="75" t="s">
        <v>60</v>
      </c>
      <c r="H27" s="63" t="s">
        <v>144</v>
      </c>
      <c r="I27" s="75" t="s">
        <v>98</v>
      </c>
      <c r="J27" s="63" t="s">
        <v>145</v>
      </c>
      <c r="K27" s="72">
        <v>4</v>
      </c>
      <c r="L27" s="72" t="s">
        <v>100</v>
      </c>
      <c r="M27" s="72">
        <v>1</v>
      </c>
      <c r="N27" s="72">
        <v>50</v>
      </c>
      <c r="O27" s="72">
        <v>312</v>
      </c>
      <c r="P27" s="60">
        <v>1400</v>
      </c>
      <c r="Q27" s="72">
        <f>R27+S27+T27+U27+V27+W27+X27+Y27+Z27+AA27+AC27+AD27+AE27</f>
        <v>1400</v>
      </c>
      <c r="R27" s="72">
        <f>404.788+24</f>
        <v>428.788</v>
      </c>
      <c r="S27" s="72">
        <v>971.212</v>
      </c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 t="s">
        <v>126</v>
      </c>
      <c r="AI27" s="72" t="s">
        <v>127</v>
      </c>
      <c r="AJ27" s="72" t="s">
        <v>67</v>
      </c>
      <c r="AK27" s="61" t="s">
        <v>68</v>
      </c>
      <c r="AL27" s="61" t="s">
        <v>69</v>
      </c>
      <c r="AM27" s="76" t="s">
        <v>146</v>
      </c>
      <c r="AN27" s="74" t="s">
        <v>147</v>
      </c>
      <c r="AO27" s="77" t="s">
        <v>72</v>
      </c>
      <c r="AP27" s="78" t="s">
        <v>73</v>
      </c>
      <c r="AQ27" s="76" t="s">
        <v>74</v>
      </c>
    </row>
    <row r="28" s="25" customFormat="1" ht="142" customHeight="1" spans="1:43">
      <c r="A28" s="60">
        <f>SUBTOTAL(3,$D$12:D28)</f>
        <v>10</v>
      </c>
      <c r="B28" s="61" t="s">
        <v>148</v>
      </c>
      <c r="C28" s="79">
        <v>2026</v>
      </c>
      <c r="D28" s="62" t="s">
        <v>149</v>
      </c>
      <c r="E28" s="61" t="s">
        <v>93</v>
      </c>
      <c r="F28" s="63" t="s">
        <v>150</v>
      </c>
      <c r="G28" s="75" t="s">
        <v>60</v>
      </c>
      <c r="H28" s="64" t="s">
        <v>151</v>
      </c>
      <c r="I28" s="75" t="s">
        <v>152</v>
      </c>
      <c r="J28" s="64" t="s">
        <v>153</v>
      </c>
      <c r="K28" s="72">
        <v>2600</v>
      </c>
      <c r="L28" s="72" t="s">
        <v>154</v>
      </c>
      <c r="M28" s="72">
        <v>1</v>
      </c>
      <c r="N28" s="72">
        <v>1601</v>
      </c>
      <c r="O28" s="72">
        <v>5382</v>
      </c>
      <c r="P28" s="60">
        <v>2600</v>
      </c>
      <c r="Q28" s="72">
        <f t="shared" ref="Q28:Q33" si="15">R28+S28+T28+U28+V28+W28+X28+Y28+Z28+AA28+AC28+AD28+AE28</f>
        <v>2600</v>
      </c>
      <c r="R28" s="72">
        <v>600</v>
      </c>
      <c r="S28" s="72">
        <v>1300</v>
      </c>
      <c r="T28" s="72">
        <v>700</v>
      </c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7" t="s">
        <v>65</v>
      </c>
      <c r="AI28" s="61" t="s">
        <v>66</v>
      </c>
      <c r="AJ28" s="72" t="s">
        <v>67</v>
      </c>
      <c r="AK28" s="61" t="s">
        <v>68</v>
      </c>
      <c r="AL28" s="61" t="s">
        <v>69</v>
      </c>
      <c r="AM28" s="66" t="s">
        <v>155</v>
      </c>
      <c r="AN28" s="75" t="s">
        <v>156</v>
      </c>
      <c r="AO28" s="77" t="s">
        <v>87</v>
      </c>
      <c r="AP28" s="78" t="s">
        <v>157</v>
      </c>
      <c r="AQ28" s="76" t="s">
        <v>74</v>
      </c>
    </row>
    <row r="29" s="25" customFormat="1" ht="142" customHeight="1" spans="1:43">
      <c r="A29" s="60">
        <f>SUBTOTAL(3,$D$12:D29)</f>
        <v>11</v>
      </c>
      <c r="B29" s="61" t="s">
        <v>158</v>
      </c>
      <c r="C29" s="79">
        <v>2026</v>
      </c>
      <c r="D29" s="62" t="s">
        <v>159</v>
      </c>
      <c r="E29" s="61" t="s">
        <v>93</v>
      </c>
      <c r="F29" s="63" t="s">
        <v>132</v>
      </c>
      <c r="G29" s="75" t="s">
        <v>60</v>
      </c>
      <c r="H29" s="64" t="s">
        <v>160</v>
      </c>
      <c r="I29" s="75" t="s">
        <v>161</v>
      </c>
      <c r="J29" s="67" t="s">
        <v>162</v>
      </c>
      <c r="K29" s="72">
        <v>6</v>
      </c>
      <c r="L29" s="72" t="s">
        <v>100</v>
      </c>
      <c r="M29" s="72">
        <v>1</v>
      </c>
      <c r="N29" s="72">
        <v>1534</v>
      </c>
      <c r="O29" s="72">
        <v>6220</v>
      </c>
      <c r="P29" s="60">
        <v>2100</v>
      </c>
      <c r="Q29" s="72">
        <f t="shared" si="15"/>
        <v>2100</v>
      </c>
      <c r="R29" s="72">
        <v>250</v>
      </c>
      <c r="S29" s="72">
        <v>1850</v>
      </c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 t="s">
        <v>138</v>
      </c>
      <c r="AI29" s="61" t="s">
        <v>139</v>
      </c>
      <c r="AJ29" s="72" t="s">
        <v>163</v>
      </c>
      <c r="AK29" s="61" t="s">
        <v>68</v>
      </c>
      <c r="AL29" s="61" t="s">
        <v>69</v>
      </c>
      <c r="AM29" s="66" t="s">
        <v>164</v>
      </c>
      <c r="AN29" s="75" t="s">
        <v>165</v>
      </c>
      <c r="AO29" s="77" t="s">
        <v>166</v>
      </c>
      <c r="AP29" s="78" t="s">
        <v>167</v>
      </c>
      <c r="AQ29" s="76" t="s">
        <v>74</v>
      </c>
    </row>
    <row r="30" s="25" customFormat="1" ht="142" customHeight="1" spans="1:43">
      <c r="A30" s="60">
        <f>SUBTOTAL(3,$D$12:D30)</f>
        <v>12</v>
      </c>
      <c r="B30" s="61" t="s">
        <v>168</v>
      </c>
      <c r="C30" s="79">
        <v>2026</v>
      </c>
      <c r="D30" s="62" t="s">
        <v>169</v>
      </c>
      <c r="E30" s="61" t="s">
        <v>93</v>
      </c>
      <c r="F30" s="63" t="s">
        <v>132</v>
      </c>
      <c r="G30" s="75" t="s">
        <v>60</v>
      </c>
      <c r="H30" s="64" t="s">
        <v>170</v>
      </c>
      <c r="I30" s="75" t="s">
        <v>171</v>
      </c>
      <c r="J30" s="67" t="s">
        <v>172</v>
      </c>
      <c r="K30" s="72">
        <v>2</v>
      </c>
      <c r="L30" s="72" t="s">
        <v>100</v>
      </c>
      <c r="M30" s="72">
        <v>1</v>
      </c>
      <c r="N30" s="72">
        <v>856</v>
      </c>
      <c r="O30" s="72">
        <v>3111</v>
      </c>
      <c r="P30" s="60">
        <v>200</v>
      </c>
      <c r="Q30" s="72">
        <f t="shared" si="15"/>
        <v>200</v>
      </c>
      <c r="R30" s="72"/>
      <c r="S30" s="72">
        <v>160</v>
      </c>
      <c r="T30" s="72"/>
      <c r="U30" s="72"/>
      <c r="V30" s="72"/>
      <c r="W30" s="72"/>
      <c r="X30" s="72"/>
      <c r="Y30" s="72"/>
      <c r="Z30" s="72"/>
      <c r="AA30" s="72"/>
      <c r="AB30" s="72"/>
      <c r="AC30" s="72">
        <v>40</v>
      </c>
      <c r="AD30" s="72"/>
      <c r="AE30" s="72"/>
      <c r="AF30" s="72"/>
      <c r="AG30" s="72"/>
      <c r="AH30" s="72" t="s">
        <v>173</v>
      </c>
      <c r="AI30" s="61" t="s">
        <v>174</v>
      </c>
      <c r="AJ30" s="72" t="s">
        <v>67</v>
      </c>
      <c r="AK30" s="61" t="s">
        <v>68</v>
      </c>
      <c r="AL30" s="61" t="s">
        <v>69</v>
      </c>
      <c r="AM30" s="66" t="s">
        <v>175</v>
      </c>
      <c r="AN30" s="75" t="s">
        <v>176</v>
      </c>
      <c r="AO30" s="77" t="s">
        <v>166</v>
      </c>
      <c r="AP30" s="78" t="s">
        <v>167</v>
      </c>
      <c r="AQ30" s="76" t="s">
        <v>74</v>
      </c>
    </row>
    <row r="31" s="25" customFormat="1" ht="142" customHeight="1" spans="1:43">
      <c r="A31" s="60">
        <f>SUBTOTAL(3,$D$12:D31)</f>
        <v>13</v>
      </c>
      <c r="B31" s="61" t="s">
        <v>177</v>
      </c>
      <c r="C31" s="79">
        <v>2026</v>
      </c>
      <c r="D31" s="62" t="s">
        <v>178</v>
      </c>
      <c r="E31" s="61" t="s">
        <v>93</v>
      </c>
      <c r="F31" s="63" t="s">
        <v>132</v>
      </c>
      <c r="G31" s="75" t="s">
        <v>60</v>
      </c>
      <c r="H31" s="64" t="s">
        <v>179</v>
      </c>
      <c r="I31" s="75" t="s">
        <v>180</v>
      </c>
      <c r="J31" s="67" t="s">
        <v>181</v>
      </c>
      <c r="K31" s="72">
        <v>8</v>
      </c>
      <c r="L31" s="72" t="s">
        <v>100</v>
      </c>
      <c r="M31" s="72">
        <v>1</v>
      </c>
      <c r="N31" s="72">
        <v>508</v>
      </c>
      <c r="O31" s="72">
        <v>1981</v>
      </c>
      <c r="P31" s="60">
        <v>150</v>
      </c>
      <c r="Q31" s="72">
        <f t="shared" si="15"/>
        <v>150</v>
      </c>
      <c r="R31" s="72"/>
      <c r="S31" s="72">
        <v>54</v>
      </c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>
        <v>96</v>
      </c>
      <c r="AE31" s="72"/>
      <c r="AF31" s="72"/>
      <c r="AG31" s="72"/>
      <c r="AH31" s="72" t="s">
        <v>182</v>
      </c>
      <c r="AI31" s="61" t="s">
        <v>183</v>
      </c>
      <c r="AJ31" s="72" t="s">
        <v>67</v>
      </c>
      <c r="AK31" s="61" t="s">
        <v>68</v>
      </c>
      <c r="AL31" s="61" t="s">
        <v>69</v>
      </c>
      <c r="AM31" s="66" t="s">
        <v>184</v>
      </c>
      <c r="AN31" s="75" t="s">
        <v>185</v>
      </c>
      <c r="AO31" s="77" t="s">
        <v>166</v>
      </c>
      <c r="AP31" s="78" t="s">
        <v>167</v>
      </c>
      <c r="AQ31" s="76" t="s">
        <v>74</v>
      </c>
    </row>
    <row r="32" s="25" customFormat="1" ht="129" customHeight="1" spans="1:43">
      <c r="A32" s="60">
        <f>SUBTOTAL(3,$D$12:D32)</f>
        <v>14</v>
      </c>
      <c r="B32" s="63" t="s">
        <v>186</v>
      </c>
      <c r="C32" s="61">
        <v>2026</v>
      </c>
      <c r="D32" s="63" t="s">
        <v>187</v>
      </c>
      <c r="E32" s="63" t="s">
        <v>93</v>
      </c>
      <c r="F32" s="63" t="s">
        <v>132</v>
      </c>
      <c r="G32" s="75" t="s">
        <v>60</v>
      </c>
      <c r="H32" s="63" t="s">
        <v>188</v>
      </c>
      <c r="I32" s="75" t="s">
        <v>171</v>
      </c>
      <c r="J32" s="63" t="s">
        <v>189</v>
      </c>
      <c r="K32" s="72">
        <v>2</v>
      </c>
      <c r="L32" s="72" t="s">
        <v>100</v>
      </c>
      <c r="M32" s="72">
        <v>1</v>
      </c>
      <c r="N32" s="72">
        <v>563</v>
      </c>
      <c r="O32" s="72">
        <v>2078</v>
      </c>
      <c r="P32" s="60">
        <v>220</v>
      </c>
      <c r="Q32" s="72">
        <f t="shared" si="15"/>
        <v>220</v>
      </c>
      <c r="R32" s="72"/>
      <c r="S32" s="72">
        <v>170</v>
      </c>
      <c r="T32" s="72"/>
      <c r="U32" s="72"/>
      <c r="V32" s="72"/>
      <c r="W32" s="72"/>
      <c r="X32" s="72"/>
      <c r="Y32" s="72"/>
      <c r="Z32" s="72"/>
      <c r="AA32" s="72"/>
      <c r="AB32" s="72"/>
      <c r="AC32" s="72">
        <v>50</v>
      </c>
      <c r="AD32" s="72"/>
      <c r="AE32" s="72"/>
      <c r="AF32" s="72"/>
      <c r="AG32" s="72"/>
      <c r="AH32" s="72" t="s">
        <v>190</v>
      </c>
      <c r="AI32" s="72" t="s">
        <v>191</v>
      </c>
      <c r="AJ32" s="72" t="s">
        <v>67</v>
      </c>
      <c r="AK32" s="61" t="s">
        <v>68</v>
      </c>
      <c r="AL32" s="61" t="s">
        <v>69</v>
      </c>
      <c r="AM32" s="76" t="s">
        <v>192</v>
      </c>
      <c r="AN32" s="74" t="s">
        <v>176</v>
      </c>
      <c r="AO32" s="77" t="s">
        <v>166</v>
      </c>
      <c r="AP32" s="78" t="s">
        <v>167</v>
      </c>
      <c r="AQ32" s="76" t="s">
        <v>74</v>
      </c>
    </row>
    <row r="33" s="25" customFormat="1" ht="129" customHeight="1" spans="1:44">
      <c r="A33" s="60">
        <f>SUBTOTAL(3,$D$12:D33)</f>
        <v>15</v>
      </c>
      <c r="B33" s="63" t="s">
        <v>193</v>
      </c>
      <c r="C33" s="61">
        <v>2026</v>
      </c>
      <c r="D33" s="63" t="s">
        <v>194</v>
      </c>
      <c r="E33" s="63" t="s">
        <v>93</v>
      </c>
      <c r="F33" s="63" t="s">
        <v>132</v>
      </c>
      <c r="G33" s="75" t="s">
        <v>60</v>
      </c>
      <c r="H33" s="63" t="s">
        <v>195</v>
      </c>
      <c r="I33" s="75" t="s">
        <v>171</v>
      </c>
      <c r="J33" s="63" t="s">
        <v>196</v>
      </c>
      <c r="K33" s="72">
        <v>2</v>
      </c>
      <c r="L33" s="72" t="s">
        <v>100</v>
      </c>
      <c r="M33" s="72">
        <v>1</v>
      </c>
      <c r="N33" s="72">
        <v>689</v>
      </c>
      <c r="O33" s="72">
        <v>2632</v>
      </c>
      <c r="P33" s="60">
        <v>200</v>
      </c>
      <c r="Q33" s="72">
        <f t="shared" si="15"/>
        <v>200</v>
      </c>
      <c r="R33" s="72"/>
      <c r="S33" s="72">
        <v>160</v>
      </c>
      <c r="T33" s="72"/>
      <c r="U33" s="72"/>
      <c r="V33" s="72"/>
      <c r="W33" s="72"/>
      <c r="X33" s="72"/>
      <c r="Y33" s="72"/>
      <c r="Z33" s="72"/>
      <c r="AA33" s="72"/>
      <c r="AB33" s="72"/>
      <c r="AC33" s="72">
        <v>40</v>
      </c>
      <c r="AD33" s="72"/>
      <c r="AE33" s="72"/>
      <c r="AF33" s="72"/>
      <c r="AG33" s="72"/>
      <c r="AH33" s="72" t="s">
        <v>197</v>
      </c>
      <c r="AI33" s="72" t="s">
        <v>198</v>
      </c>
      <c r="AJ33" s="72" t="s">
        <v>67</v>
      </c>
      <c r="AK33" s="61" t="s">
        <v>68</v>
      </c>
      <c r="AL33" s="61" t="s">
        <v>69</v>
      </c>
      <c r="AM33" s="76" t="s">
        <v>199</v>
      </c>
      <c r="AN33" s="74" t="s">
        <v>176</v>
      </c>
      <c r="AO33" s="77" t="s">
        <v>166</v>
      </c>
      <c r="AP33" s="78" t="s">
        <v>167</v>
      </c>
      <c r="AQ33" s="76" t="s">
        <v>74</v>
      </c>
      <c r="AR33" s="80"/>
    </row>
    <row r="34" s="25" customFormat="1" ht="30" hidden="1" customHeight="1" spans="1:44">
      <c r="A34" s="68" t="s">
        <v>55</v>
      </c>
      <c r="B34" s="57" t="s">
        <v>200</v>
      </c>
      <c r="C34" s="58"/>
      <c r="D34" s="58"/>
      <c r="E34" s="58"/>
      <c r="F34" s="58"/>
      <c r="G34" s="58"/>
      <c r="H34" s="58"/>
      <c r="I34" s="58"/>
      <c r="J34" s="5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70"/>
      <c r="AI34" s="70"/>
      <c r="AJ34" s="70"/>
      <c r="AK34" s="70"/>
      <c r="AL34" s="70"/>
      <c r="AM34" s="70"/>
      <c r="AN34" s="71"/>
      <c r="AO34" s="69"/>
      <c r="AP34" s="70"/>
      <c r="AQ34" s="70"/>
    </row>
    <row r="35" s="25" customFormat="1" ht="30" hidden="1" customHeight="1" spans="1:44">
      <c r="A35" s="68" t="s">
        <v>55</v>
      </c>
      <c r="B35" s="57" t="s">
        <v>201</v>
      </c>
      <c r="C35" s="58"/>
      <c r="D35" s="58"/>
      <c r="E35" s="58"/>
      <c r="F35" s="58"/>
      <c r="G35" s="58"/>
      <c r="H35" s="58"/>
      <c r="I35" s="58"/>
      <c r="J35" s="5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70"/>
      <c r="AI35" s="70"/>
      <c r="AJ35" s="70"/>
      <c r="AK35" s="70"/>
      <c r="AL35" s="70"/>
      <c r="AM35" s="70"/>
      <c r="AN35" s="71"/>
      <c r="AO35" s="69"/>
      <c r="AP35" s="70"/>
      <c r="AQ35" s="70"/>
    </row>
    <row r="36" s="26" customFormat="1" ht="30" hidden="1" customHeight="1" spans="1:44">
      <c r="A36" s="68" t="s">
        <v>55</v>
      </c>
      <c r="B36" s="57" t="s">
        <v>202</v>
      </c>
      <c r="C36" s="58"/>
      <c r="D36" s="58"/>
      <c r="E36" s="58"/>
      <c r="F36" s="58"/>
      <c r="G36" s="58"/>
      <c r="H36" s="58"/>
      <c r="I36" s="58"/>
      <c r="J36" s="59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2"/>
      <c r="AI36" s="82"/>
      <c r="AJ36" s="82"/>
      <c r="AK36" s="82"/>
      <c r="AL36" s="82"/>
      <c r="AM36" s="82"/>
      <c r="AN36" s="83"/>
      <c r="AO36" s="81"/>
      <c r="AP36" s="82"/>
      <c r="AQ36" s="82"/>
    </row>
    <row r="37" s="26" customFormat="1" ht="30" hidden="1" customHeight="1" spans="1:44">
      <c r="A37" s="68" t="s">
        <v>55</v>
      </c>
      <c r="B37" s="57" t="s">
        <v>203</v>
      </c>
      <c r="C37" s="58"/>
      <c r="D37" s="58"/>
      <c r="E37" s="58"/>
      <c r="F37" s="58"/>
      <c r="G37" s="58"/>
      <c r="H37" s="58"/>
      <c r="I37" s="58"/>
      <c r="J37" s="59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2"/>
      <c r="AI37" s="82"/>
      <c r="AJ37" s="82"/>
      <c r="AK37" s="82"/>
      <c r="AL37" s="82"/>
      <c r="AM37" s="82"/>
      <c r="AN37" s="83"/>
      <c r="AO37" s="81"/>
      <c r="AP37" s="82"/>
      <c r="AQ37" s="82"/>
    </row>
    <row r="38" s="26" customFormat="1" ht="30" hidden="1" customHeight="1" spans="1:44">
      <c r="A38" s="68" t="s">
        <v>53</v>
      </c>
      <c r="B38" s="57" t="s">
        <v>204</v>
      </c>
      <c r="C38" s="58"/>
      <c r="D38" s="58"/>
      <c r="E38" s="58"/>
      <c r="F38" s="58"/>
      <c r="G38" s="58"/>
      <c r="H38" s="58"/>
      <c r="I38" s="58"/>
      <c r="J38" s="59"/>
      <c r="K38" s="81">
        <f>K39+K40+K42+K43</f>
        <v>1</v>
      </c>
      <c r="L38" s="81"/>
      <c r="M38" s="81">
        <f t="shared" ref="M38:R38" si="16">M39+M40+M42+M43</f>
        <v>1</v>
      </c>
      <c r="N38" s="81">
        <f t="shared" si="16"/>
        <v>270</v>
      </c>
      <c r="O38" s="81">
        <f t="shared" si="16"/>
        <v>1020</v>
      </c>
      <c r="P38" s="81">
        <f t="shared" si="16"/>
        <v>600</v>
      </c>
      <c r="Q38" s="81">
        <f t="shared" si="16"/>
        <v>600</v>
      </c>
      <c r="R38" s="81">
        <f t="shared" si="16"/>
        <v>0</v>
      </c>
      <c r="S38" s="81">
        <f t="shared" ref="S38:AG38" si="17">S39+S40+S42+S43</f>
        <v>600</v>
      </c>
      <c r="T38" s="81">
        <f t="shared" si="17"/>
        <v>0</v>
      </c>
      <c r="U38" s="81">
        <f t="shared" si="17"/>
        <v>0</v>
      </c>
      <c r="V38" s="81">
        <f t="shared" si="17"/>
        <v>0</v>
      </c>
      <c r="W38" s="81">
        <f t="shared" si="17"/>
        <v>0</v>
      </c>
      <c r="X38" s="81">
        <f t="shared" si="17"/>
        <v>0</v>
      </c>
      <c r="Y38" s="81">
        <f t="shared" si="17"/>
        <v>0</v>
      </c>
      <c r="Z38" s="81">
        <f t="shared" si="17"/>
        <v>0</v>
      </c>
      <c r="AA38" s="81">
        <f t="shared" si="17"/>
        <v>0</v>
      </c>
      <c r="AB38" s="81">
        <f t="shared" si="17"/>
        <v>0</v>
      </c>
      <c r="AC38" s="81">
        <f t="shared" si="17"/>
        <v>0</v>
      </c>
      <c r="AD38" s="81">
        <f t="shared" si="17"/>
        <v>0</v>
      </c>
      <c r="AE38" s="81">
        <f t="shared" si="17"/>
        <v>0</v>
      </c>
      <c r="AF38" s="81">
        <f t="shared" si="17"/>
        <v>0</v>
      </c>
      <c r="AG38" s="81">
        <f t="shared" si="17"/>
        <v>0</v>
      </c>
      <c r="AH38" s="82"/>
      <c r="AI38" s="82"/>
      <c r="AJ38" s="82"/>
      <c r="AK38" s="82"/>
      <c r="AL38" s="82"/>
      <c r="AM38" s="82"/>
      <c r="AN38" s="83"/>
      <c r="AO38" s="81"/>
      <c r="AP38" s="82"/>
      <c r="AQ38" s="82"/>
    </row>
    <row r="39" s="26" customFormat="1" ht="30" hidden="1" customHeight="1" spans="1:44">
      <c r="A39" s="68" t="s">
        <v>55</v>
      </c>
      <c r="B39" s="54" t="s">
        <v>205</v>
      </c>
      <c r="C39" s="54"/>
      <c r="D39" s="54"/>
      <c r="E39" s="54"/>
      <c r="F39" s="54"/>
      <c r="G39" s="54"/>
      <c r="H39" s="54"/>
      <c r="I39" s="54"/>
      <c r="J39" s="54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2"/>
      <c r="AI39" s="82"/>
      <c r="AJ39" s="82"/>
      <c r="AK39" s="82"/>
      <c r="AL39" s="82"/>
      <c r="AM39" s="82"/>
      <c r="AN39" s="83"/>
      <c r="AO39" s="81"/>
      <c r="AP39" s="82"/>
      <c r="AQ39" s="82"/>
    </row>
    <row r="40" s="26" customFormat="1" ht="30" hidden="1" customHeight="1" spans="1:44">
      <c r="A40" s="68" t="s">
        <v>55</v>
      </c>
      <c r="B40" s="54" t="s">
        <v>206</v>
      </c>
      <c r="C40" s="54"/>
      <c r="D40" s="54"/>
      <c r="E40" s="54"/>
      <c r="F40" s="54"/>
      <c r="G40" s="54"/>
      <c r="H40" s="54"/>
      <c r="I40" s="54"/>
      <c r="J40" s="54"/>
      <c r="K40" s="81">
        <f>SUM(K41:K41)</f>
        <v>1</v>
      </c>
      <c r="L40" s="81"/>
      <c r="M40" s="81">
        <f t="shared" ref="M40:R40" si="18">SUM(M41:M41)</f>
        <v>1</v>
      </c>
      <c r="N40" s="81">
        <f t="shared" si="18"/>
        <v>270</v>
      </c>
      <c r="O40" s="81">
        <f t="shared" si="18"/>
        <v>1020</v>
      </c>
      <c r="P40" s="81">
        <f t="shared" si="18"/>
        <v>600</v>
      </c>
      <c r="Q40" s="81">
        <f t="shared" si="18"/>
        <v>600</v>
      </c>
      <c r="R40" s="81">
        <f t="shared" si="18"/>
        <v>0</v>
      </c>
      <c r="S40" s="81">
        <f t="shared" ref="S40:AG40" si="19">SUM(S41:S41)</f>
        <v>600</v>
      </c>
      <c r="T40" s="81">
        <f t="shared" si="19"/>
        <v>0</v>
      </c>
      <c r="U40" s="81">
        <f t="shared" si="19"/>
        <v>0</v>
      </c>
      <c r="V40" s="81">
        <f t="shared" si="19"/>
        <v>0</v>
      </c>
      <c r="W40" s="81">
        <f t="shared" si="19"/>
        <v>0</v>
      </c>
      <c r="X40" s="81">
        <f t="shared" si="19"/>
        <v>0</v>
      </c>
      <c r="Y40" s="81">
        <f t="shared" si="19"/>
        <v>0</v>
      </c>
      <c r="Z40" s="81">
        <f t="shared" si="19"/>
        <v>0</v>
      </c>
      <c r="AA40" s="81">
        <f t="shared" si="19"/>
        <v>0</v>
      </c>
      <c r="AB40" s="81">
        <f t="shared" si="19"/>
        <v>0</v>
      </c>
      <c r="AC40" s="81">
        <f t="shared" si="19"/>
        <v>0</v>
      </c>
      <c r="AD40" s="81">
        <f t="shared" si="19"/>
        <v>0</v>
      </c>
      <c r="AE40" s="81">
        <f t="shared" si="19"/>
        <v>0</v>
      </c>
      <c r="AF40" s="81">
        <f t="shared" si="19"/>
        <v>0</v>
      </c>
      <c r="AG40" s="81">
        <f t="shared" si="19"/>
        <v>0</v>
      </c>
      <c r="AH40" s="82"/>
      <c r="AI40" s="82"/>
      <c r="AJ40" s="82"/>
      <c r="AK40" s="82"/>
      <c r="AL40" s="82"/>
      <c r="AM40" s="82"/>
      <c r="AN40" s="83"/>
      <c r="AO40" s="81"/>
      <c r="AP40" s="82"/>
      <c r="AQ40" s="82"/>
    </row>
    <row r="41" s="24" customFormat="1" ht="221" customHeight="1" spans="1:44">
      <c r="A41" s="60">
        <f>SUBTOTAL(3,$D$12:D41)</f>
        <v>16</v>
      </c>
      <c r="B41" s="61" t="s">
        <v>207</v>
      </c>
      <c r="C41" s="61">
        <v>2026</v>
      </c>
      <c r="D41" s="67" t="s">
        <v>208</v>
      </c>
      <c r="E41" s="62" t="s">
        <v>204</v>
      </c>
      <c r="F41" s="62" t="s">
        <v>206</v>
      </c>
      <c r="G41" s="63" t="s">
        <v>60</v>
      </c>
      <c r="H41" s="62" t="s">
        <v>209</v>
      </c>
      <c r="I41" s="63" t="s">
        <v>98</v>
      </c>
      <c r="J41" s="67" t="s">
        <v>210</v>
      </c>
      <c r="K41" s="61">
        <v>1</v>
      </c>
      <c r="L41" s="61" t="s">
        <v>211</v>
      </c>
      <c r="M41" s="61">
        <v>1</v>
      </c>
      <c r="N41" s="61">
        <v>270</v>
      </c>
      <c r="O41" s="64">
        <v>1020</v>
      </c>
      <c r="P41" s="61">
        <v>600</v>
      </c>
      <c r="Q41" s="61">
        <f>R41+S41+T41+U41+V41+W41+X41+Y41+Z41+AA41+AC41+AD41+AE41</f>
        <v>600</v>
      </c>
      <c r="R41" s="61"/>
      <c r="S41" s="61">
        <v>600</v>
      </c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4" t="s">
        <v>173</v>
      </c>
      <c r="AI41" s="64" t="s">
        <v>174</v>
      </c>
      <c r="AJ41" s="64" t="s">
        <v>67</v>
      </c>
      <c r="AK41" s="64" t="s">
        <v>68</v>
      </c>
      <c r="AL41" s="64" t="s">
        <v>69</v>
      </c>
      <c r="AM41" s="65" t="s">
        <v>212</v>
      </c>
      <c r="AN41" s="67" t="s">
        <v>213</v>
      </c>
      <c r="AO41" s="61" t="s">
        <v>72</v>
      </c>
      <c r="AP41" s="61" t="s">
        <v>73</v>
      </c>
      <c r="AQ41" s="61" t="s">
        <v>74</v>
      </c>
    </row>
    <row r="42" s="26" customFormat="1" ht="30" hidden="1" customHeight="1" spans="1:44">
      <c r="A42" s="68" t="s">
        <v>55</v>
      </c>
      <c r="B42" s="54" t="s">
        <v>214</v>
      </c>
      <c r="C42" s="54"/>
      <c r="D42" s="54"/>
      <c r="E42" s="54"/>
      <c r="F42" s="54"/>
      <c r="G42" s="54"/>
      <c r="H42" s="54"/>
      <c r="I42" s="54"/>
      <c r="J42" s="54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2"/>
      <c r="AJ42" s="81"/>
      <c r="AK42" s="82"/>
      <c r="AL42" s="82"/>
      <c r="AM42" s="81"/>
      <c r="AN42" s="83"/>
      <c r="AO42" s="81"/>
      <c r="AP42" s="81"/>
      <c r="AQ42" s="81"/>
    </row>
    <row r="43" s="25" customFormat="1" ht="30" hidden="1" customHeight="1" spans="1:44">
      <c r="A43" s="68" t="s">
        <v>55</v>
      </c>
      <c r="B43" s="54" t="s">
        <v>215</v>
      </c>
      <c r="C43" s="54"/>
      <c r="D43" s="54"/>
      <c r="E43" s="54"/>
      <c r="F43" s="54"/>
      <c r="G43" s="54"/>
      <c r="H43" s="54"/>
      <c r="I43" s="54"/>
      <c r="J43" s="54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70"/>
      <c r="AI43" s="70"/>
      <c r="AJ43" s="70"/>
      <c r="AK43" s="70"/>
      <c r="AL43" s="70"/>
      <c r="AM43" s="70"/>
      <c r="AN43" s="71"/>
      <c r="AO43" s="69"/>
      <c r="AP43" s="70"/>
      <c r="AQ43" s="70"/>
    </row>
    <row r="44" s="25" customFormat="1" ht="30" hidden="1" customHeight="1" spans="1:44">
      <c r="A44" s="68" t="s">
        <v>53</v>
      </c>
      <c r="B44" s="54" t="s">
        <v>216</v>
      </c>
      <c r="C44" s="54"/>
      <c r="D44" s="54"/>
      <c r="E44" s="54"/>
      <c r="F44" s="54"/>
      <c r="G44" s="54"/>
      <c r="H44" s="54"/>
      <c r="I44" s="54"/>
      <c r="J44" s="54"/>
      <c r="K44" s="69">
        <f>K45+K50+K51</f>
        <v>22</v>
      </c>
      <c r="L44" s="69"/>
      <c r="M44" s="69">
        <f t="shared" ref="M44:R44" si="20">M45+M50+M51</f>
        <v>4</v>
      </c>
      <c r="N44" s="69">
        <f t="shared" si="20"/>
        <v>220</v>
      </c>
      <c r="O44" s="69">
        <f t="shared" si="20"/>
        <v>1100</v>
      </c>
      <c r="P44" s="69">
        <f t="shared" si="20"/>
        <v>1390</v>
      </c>
      <c r="Q44" s="69">
        <f t="shared" si="20"/>
        <v>1390</v>
      </c>
      <c r="R44" s="69">
        <f t="shared" si="20"/>
        <v>300</v>
      </c>
      <c r="S44" s="69">
        <f t="shared" ref="S44:AG44" si="21">S45+S50+S51</f>
        <v>725</v>
      </c>
      <c r="T44" s="69">
        <f t="shared" si="21"/>
        <v>365</v>
      </c>
      <c r="U44" s="69">
        <f t="shared" si="21"/>
        <v>0</v>
      </c>
      <c r="V44" s="69">
        <f t="shared" si="21"/>
        <v>0</v>
      </c>
      <c r="W44" s="69">
        <f t="shared" si="21"/>
        <v>0</v>
      </c>
      <c r="X44" s="69">
        <f t="shared" si="21"/>
        <v>0</v>
      </c>
      <c r="Y44" s="69">
        <f t="shared" si="21"/>
        <v>0</v>
      </c>
      <c r="Z44" s="69">
        <f t="shared" si="21"/>
        <v>0</v>
      </c>
      <c r="AA44" s="69">
        <f t="shared" si="21"/>
        <v>0</v>
      </c>
      <c r="AB44" s="69">
        <f t="shared" si="21"/>
        <v>0</v>
      </c>
      <c r="AC44" s="69">
        <f t="shared" si="21"/>
        <v>0</v>
      </c>
      <c r="AD44" s="69">
        <f t="shared" si="21"/>
        <v>0</v>
      </c>
      <c r="AE44" s="69">
        <f t="shared" si="21"/>
        <v>0</v>
      </c>
      <c r="AF44" s="69">
        <f t="shared" si="21"/>
        <v>0</v>
      </c>
      <c r="AG44" s="69">
        <f t="shared" si="21"/>
        <v>0</v>
      </c>
      <c r="AH44" s="70"/>
      <c r="AI44" s="70"/>
      <c r="AJ44" s="70"/>
      <c r="AK44" s="70"/>
      <c r="AL44" s="70"/>
      <c r="AM44" s="70"/>
      <c r="AN44" s="71"/>
      <c r="AO44" s="69"/>
      <c r="AP44" s="70"/>
      <c r="AQ44" s="70"/>
    </row>
    <row r="45" s="25" customFormat="1" ht="30" hidden="1" customHeight="1" spans="1:44">
      <c r="A45" s="68" t="s">
        <v>55</v>
      </c>
      <c r="B45" s="54" t="s">
        <v>217</v>
      </c>
      <c r="C45" s="54"/>
      <c r="D45" s="54"/>
      <c r="E45" s="54"/>
      <c r="F45" s="54"/>
      <c r="G45" s="54"/>
      <c r="H45" s="54"/>
      <c r="I45" s="54"/>
      <c r="J45" s="54"/>
      <c r="K45" s="69">
        <f>SUM(K46:K47)</f>
        <v>22</v>
      </c>
      <c r="L45" s="69"/>
      <c r="M45" s="69">
        <f>SUM(M46:M49)</f>
        <v>4</v>
      </c>
      <c r="N45" s="69">
        <f>SUM(N46:N47)</f>
        <v>220</v>
      </c>
      <c r="O45" s="69">
        <f>SUM(O46:O47)</f>
        <v>1100</v>
      </c>
      <c r="P45" s="69">
        <f>SUM(P46:P49)</f>
        <v>1390</v>
      </c>
      <c r="Q45" s="69">
        <f>SUM(Q46:Q49)</f>
        <v>1390</v>
      </c>
      <c r="R45" s="69">
        <f>SUM(R46:R49)</f>
        <v>300</v>
      </c>
      <c r="S45" s="69">
        <f t="shared" ref="S45:AE45" si="22">SUM(S46:S49)</f>
        <v>725</v>
      </c>
      <c r="T45" s="69">
        <f t="shared" si="22"/>
        <v>365</v>
      </c>
      <c r="U45" s="69">
        <f t="shared" si="22"/>
        <v>0</v>
      </c>
      <c r="V45" s="69">
        <f t="shared" si="22"/>
        <v>0</v>
      </c>
      <c r="W45" s="69">
        <f t="shared" si="22"/>
        <v>0</v>
      </c>
      <c r="X45" s="69">
        <f t="shared" si="22"/>
        <v>0</v>
      </c>
      <c r="Y45" s="69">
        <f t="shared" si="22"/>
        <v>0</v>
      </c>
      <c r="Z45" s="69">
        <f t="shared" si="22"/>
        <v>0</v>
      </c>
      <c r="AA45" s="69">
        <f t="shared" si="22"/>
        <v>0</v>
      </c>
      <c r="AB45" s="69">
        <f t="shared" si="22"/>
        <v>0</v>
      </c>
      <c r="AC45" s="69">
        <f t="shared" si="22"/>
        <v>0</v>
      </c>
      <c r="AD45" s="69">
        <f t="shared" si="22"/>
        <v>0</v>
      </c>
      <c r="AE45" s="69">
        <f t="shared" si="22"/>
        <v>0</v>
      </c>
      <c r="AF45" s="69">
        <f>SUM(AF46:AF47)</f>
        <v>0</v>
      </c>
      <c r="AG45" s="69">
        <f>SUM(AG46:AG47)</f>
        <v>0</v>
      </c>
      <c r="AH45" s="70"/>
      <c r="AI45" s="70"/>
      <c r="AJ45" s="70"/>
      <c r="AK45" s="70"/>
      <c r="AL45" s="70"/>
      <c r="AM45" s="70"/>
      <c r="AN45" s="71"/>
      <c r="AO45" s="69"/>
      <c r="AP45" s="70"/>
      <c r="AQ45" s="70"/>
    </row>
    <row r="46" s="25" customFormat="1" ht="121" customHeight="1" spans="1:44">
      <c r="A46" s="60">
        <f>SUBTOTAL(3,$D$12:D46)</f>
        <v>17</v>
      </c>
      <c r="B46" s="84" t="s">
        <v>218</v>
      </c>
      <c r="C46" s="84">
        <v>2026</v>
      </c>
      <c r="D46" s="63" t="s">
        <v>219</v>
      </c>
      <c r="E46" s="63" t="s">
        <v>216</v>
      </c>
      <c r="F46" s="63" t="s">
        <v>220</v>
      </c>
      <c r="G46" s="75" t="s">
        <v>60</v>
      </c>
      <c r="H46" s="63" t="s">
        <v>221</v>
      </c>
      <c r="I46" s="75" t="s">
        <v>98</v>
      </c>
      <c r="J46" s="63" t="s">
        <v>222</v>
      </c>
      <c r="K46" s="72">
        <v>2</v>
      </c>
      <c r="L46" s="72" t="s">
        <v>100</v>
      </c>
      <c r="M46" s="72">
        <v>1</v>
      </c>
      <c r="N46" s="72">
        <v>200</v>
      </c>
      <c r="O46" s="72">
        <v>1050</v>
      </c>
      <c r="P46" s="60">
        <v>500</v>
      </c>
      <c r="Q46" s="72">
        <f>R46+S46+T46+U46+V46+W46+X46+Y46+Z46+AA46+AC46+AD46+AE46</f>
        <v>500</v>
      </c>
      <c r="R46" s="72">
        <v>200</v>
      </c>
      <c r="S46" s="72">
        <v>25</v>
      </c>
      <c r="T46" s="72">
        <v>275</v>
      </c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 t="s">
        <v>223</v>
      </c>
      <c r="AI46" s="72" t="s">
        <v>224</v>
      </c>
      <c r="AJ46" s="72" t="s">
        <v>67</v>
      </c>
      <c r="AK46" s="61" t="s">
        <v>68</v>
      </c>
      <c r="AL46" s="61" t="s">
        <v>69</v>
      </c>
      <c r="AM46" s="76" t="s">
        <v>225</v>
      </c>
      <c r="AN46" s="74" t="s">
        <v>226</v>
      </c>
      <c r="AO46" s="77" t="s">
        <v>72</v>
      </c>
      <c r="AP46" s="78" t="s">
        <v>73</v>
      </c>
      <c r="AQ46" s="76" t="s">
        <v>74</v>
      </c>
    </row>
    <row r="47" s="25" customFormat="1" ht="121" customHeight="1" spans="1:44">
      <c r="A47" s="60">
        <f>SUBTOTAL(3,$D$12:D47)</f>
        <v>18</v>
      </c>
      <c r="B47" s="84" t="s">
        <v>227</v>
      </c>
      <c r="C47" s="84">
        <v>2026</v>
      </c>
      <c r="D47" s="63" t="s">
        <v>228</v>
      </c>
      <c r="E47" s="63" t="s">
        <v>216</v>
      </c>
      <c r="F47" s="63" t="s">
        <v>220</v>
      </c>
      <c r="G47" s="75" t="s">
        <v>60</v>
      </c>
      <c r="H47" s="63" t="s">
        <v>123</v>
      </c>
      <c r="I47" s="75" t="s">
        <v>98</v>
      </c>
      <c r="J47" s="63" t="s">
        <v>229</v>
      </c>
      <c r="K47" s="72">
        <v>20</v>
      </c>
      <c r="L47" s="72" t="s">
        <v>230</v>
      </c>
      <c r="M47" s="72">
        <v>1</v>
      </c>
      <c r="N47" s="72">
        <v>20</v>
      </c>
      <c r="O47" s="72">
        <v>50</v>
      </c>
      <c r="P47" s="60">
        <v>200</v>
      </c>
      <c r="Q47" s="72">
        <f>R47+S47+T47+U47+V47+W47+X47+Y47+Z47+AA47+AC47+AD47+AE47</f>
        <v>200</v>
      </c>
      <c r="R47" s="72">
        <v>100</v>
      </c>
      <c r="S47" s="72">
        <v>10</v>
      </c>
      <c r="T47" s="72">
        <v>90</v>
      </c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 t="s">
        <v>126</v>
      </c>
      <c r="AI47" s="72" t="s">
        <v>127</v>
      </c>
      <c r="AJ47" s="72" t="s">
        <v>67</v>
      </c>
      <c r="AK47" s="61" t="s">
        <v>68</v>
      </c>
      <c r="AL47" s="61" t="s">
        <v>69</v>
      </c>
      <c r="AM47" s="76" t="s">
        <v>231</v>
      </c>
      <c r="AN47" s="74" t="s">
        <v>232</v>
      </c>
      <c r="AO47" s="77" t="s">
        <v>72</v>
      </c>
      <c r="AP47" s="78" t="s">
        <v>73</v>
      </c>
      <c r="AQ47" s="76" t="s">
        <v>74</v>
      </c>
    </row>
    <row r="48" s="25" customFormat="1" ht="121" customHeight="1" spans="1:44">
      <c r="A48" s="60">
        <f>SUBTOTAL(3,$D$12:D48)</f>
        <v>19</v>
      </c>
      <c r="B48" s="84" t="s">
        <v>233</v>
      </c>
      <c r="C48" s="84">
        <v>2026</v>
      </c>
      <c r="D48" s="63" t="s">
        <v>234</v>
      </c>
      <c r="E48" s="63" t="s">
        <v>216</v>
      </c>
      <c r="F48" s="63" t="s">
        <v>220</v>
      </c>
      <c r="G48" s="63" t="s">
        <v>60</v>
      </c>
      <c r="H48" s="63" t="s">
        <v>235</v>
      </c>
      <c r="I48" s="75" t="s">
        <v>116</v>
      </c>
      <c r="J48" s="63" t="s">
        <v>236</v>
      </c>
      <c r="K48" s="72">
        <v>5</v>
      </c>
      <c r="L48" s="72" t="s">
        <v>100</v>
      </c>
      <c r="M48" s="72">
        <v>1</v>
      </c>
      <c r="N48" s="72">
        <v>250</v>
      </c>
      <c r="O48" s="72">
        <v>820</v>
      </c>
      <c r="P48" s="60">
        <v>390</v>
      </c>
      <c r="Q48" s="72">
        <f>R48+S48+T48+U48+V48+W48+X48+Y48+Z48+AA48+AC48+AD48+AE48</f>
        <v>390</v>
      </c>
      <c r="R48" s="72"/>
      <c r="S48" s="72">
        <v>390</v>
      </c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 t="s">
        <v>237</v>
      </c>
      <c r="AI48" s="72" t="s">
        <v>238</v>
      </c>
      <c r="AJ48" s="72" t="s">
        <v>67</v>
      </c>
      <c r="AK48" s="61" t="s">
        <v>68</v>
      </c>
      <c r="AL48" s="61" t="s">
        <v>69</v>
      </c>
      <c r="AM48" s="76" t="s">
        <v>239</v>
      </c>
      <c r="AN48" s="74" t="s">
        <v>240</v>
      </c>
      <c r="AO48" s="85" t="s">
        <v>119</v>
      </c>
      <c r="AP48" s="78" t="s">
        <v>120</v>
      </c>
      <c r="AQ48" s="61" t="s">
        <v>74</v>
      </c>
    </row>
    <row r="49" s="25" customFormat="1" ht="195" customHeight="1" spans="1:43">
      <c r="A49" s="60">
        <f>SUBTOTAL(3,$D$12:D49)</f>
        <v>20</v>
      </c>
      <c r="B49" s="84" t="s">
        <v>241</v>
      </c>
      <c r="C49" s="84">
        <v>2026</v>
      </c>
      <c r="D49" s="63" t="s">
        <v>242</v>
      </c>
      <c r="E49" s="63" t="s">
        <v>216</v>
      </c>
      <c r="F49" s="63" t="s">
        <v>220</v>
      </c>
      <c r="G49" s="60" t="s">
        <v>60</v>
      </c>
      <c r="H49" s="63" t="s">
        <v>243</v>
      </c>
      <c r="I49" s="75" t="s">
        <v>116</v>
      </c>
      <c r="J49" s="63" t="s">
        <v>244</v>
      </c>
      <c r="K49" s="72">
        <v>2</v>
      </c>
      <c r="L49" s="72" t="s">
        <v>100</v>
      </c>
      <c r="M49" s="72">
        <v>1</v>
      </c>
      <c r="N49" s="72">
        <v>130</v>
      </c>
      <c r="O49" s="72">
        <v>430</v>
      </c>
      <c r="P49" s="60">
        <v>300</v>
      </c>
      <c r="Q49" s="72">
        <f>R49+S49+T49+U49+V49+W49+X49+Y49+Z49+AA49+AC49+AD49+AE49</f>
        <v>300</v>
      </c>
      <c r="R49" s="72"/>
      <c r="S49" s="72">
        <v>300</v>
      </c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 t="s">
        <v>245</v>
      </c>
      <c r="AI49" s="72" t="s">
        <v>246</v>
      </c>
      <c r="AJ49" s="72" t="s">
        <v>67</v>
      </c>
      <c r="AK49" s="61" t="s">
        <v>68</v>
      </c>
      <c r="AL49" s="61" t="s">
        <v>69</v>
      </c>
      <c r="AM49" s="76" t="s">
        <v>247</v>
      </c>
      <c r="AN49" s="74" t="s">
        <v>248</v>
      </c>
      <c r="AO49" s="85" t="s">
        <v>119</v>
      </c>
      <c r="AP49" s="78" t="s">
        <v>120</v>
      </c>
      <c r="AQ49" s="61" t="s">
        <v>74</v>
      </c>
    </row>
    <row r="50" s="25" customFormat="1" ht="30" hidden="1" customHeight="1" spans="1:43">
      <c r="A50" s="68" t="s">
        <v>55</v>
      </c>
      <c r="B50" s="54" t="s">
        <v>249</v>
      </c>
      <c r="C50" s="54"/>
      <c r="D50" s="54"/>
      <c r="E50" s="54"/>
      <c r="F50" s="54"/>
      <c r="G50" s="54"/>
      <c r="H50" s="54"/>
      <c r="I50" s="54"/>
      <c r="J50" s="54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70"/>
      <c r="AI50" s="70"/>
      <c r="AJ50" s="70"/>
      <c r="AK50" s="70"/>
      <c r="AL50" s="70"/>
      <c r="AM50" s="70"/>
      <c r="AN50" s="71"/>
      <c r="AO50" s="69"/>
      <c r="AP50" s="70"/>
      <c r="AQ50" s="70"/>
    </row>
    <row r="51" s="25" customFormat="1" ht="30" hidden="1" customHeight="1" spans="1:43">
      <c r="A51" s="68" t="s">
        <v>55</v>
      </c>
      <c r="B51" s="54" t="s">
        <v>250</v>
      </c>
      <c r="C51" s="54"/>
      <c r="D51" s="54"/>
      <c r="E51" s="54"/>
      <c r="F51" s="54"/>
      <c r="G51" s="54"/>
      <c r="H51" s="54"/>
      <c r="I51" s="54"/>
      <c r="J51" s="54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70"/>
      <c r="AI51" s="70"/>
      <c r="AJ51" s="70"/>
      <c r="AK51" s="70"/>
      <c r="AL51" s="70"/>
      <c r="AM51" s="70"/>
      <c r="AN51" s="71"/>
      <c r="AO51" s="69"/>
      <c r="AP51" s="70"/>
      <c r="AQ51" s="70"/>
    </row>
    <row r="52" s="25" customFormat="1" ht="30" hidden="1" customHeight="1" spans="1:43">
      <c r="A52" s="68" t="s">
        <v>53</v>
      </c>
      <c r="B52" s="54" t="s">
        <v>251</v>
      </c>
      <c r="C52" s="54"/>
      <c r="D52" s="54"/>
      <c r="E52" s="54"/>
      <c r="F52" s="54"/>
      <c r="G52" s="54"/>
      <c r="H52" s="54"/>
      <c r="I52" s="54"/>
      <c r="J52" s="54"/>
      <c r="K52" s="69">
        <f>K53+K54+K55+K56</f>
        <v>0</v>
      </c>
      <c r="L52" s="69"/>
      <c r="M52" s="69">
        <f t="shared" ref="M52:R52" si="23">M53+M54+M55+M56</f>
        <v>0</v>
      </c>
      <c r="N52" s="69">
        <f t="shared" si="23"/>
        <v>0</v>
      </c>
      <c r="O52" s="69">
        <f t="shared" si="23"/>
        <v>0</v>
      </c>
      <c r="P52" s="69">
        <f t="shared" si="23"/>
        <v>0</v>
      </c>
      <c r="Q52" s="69">
        <f t="shared" si="23"/>
        <v>0</v>
      </c>
      <c r="R52" s="69">
        <f t="shared" si="23"/>
        <v>0</v>
      </c>
      <c r="S52" s="69">
        <f t="shared" ref="S52:AG52" si="24">S53+S54+S55+S56</f>
        <v>0</v>
      </c>
      <c r="T52" s="69">
        <f t="shared" si="24"/>
        <v>0</v>
      </c>
      <c r="U52" s="69">
        <f t="shared" si="24"/>
        <v>0</v>
      </c>
      <c r="V52" s="69">
        <f t="shared" si="24"/>
        <v>0</v>
      </c>
      <c r="W52" s="69">
        <f t="shared" si="24"/>
        <v>0</v>
      </c>
      <c r="X52" s="69">
        <f t="shared" si="24"/>
        <v>0</v>
      </c>
      <c r="Y52" s="69">
        <f t="shared" si="24"/>
        <v>0</v>
      </c>
      <c r="Z52" s="69">
        <f t="shared" si="24"/>
        <v>0</v>
      </c>
      <c r="AA52" s="69">
        <f t="shared" si="24"/>
        <v>0</v>
      </c>
      <c r="AB52" s="69">
        <f t="shared" si="24"/>
        <v>0</v>
      </c>
      <c r="AC52" s="69">
        <f t="shared" si="24"/>
        <v>0</v>
      </c>
      <c r="AD52" s="69">
        <f t="shared" si="24"/>
        <v>0</v>
      </c>
      <c r="AE52" s="69">
        <f t="shared" si="24"/>
        <v>0</v>
      </c>
      <c r="AF52" s="69">
        <f t="shared" si="24"/>
        <v>0</v>
      </c>
      <c r="AG52" s="69">
        <f t="shared" si="24"/>
        <v>0</v>
      </c>
      <c r="AH52" s="70"/>
      <c r="AI52" s="70"/>
      <c r="AJ52" s="70"/>
      <c r="AK52" s="70"/>
      <c r="AL52" s="70"/>
      <c r="AM52" s="70"/>
      <c r="AN52" s="71"/>
      <c r="AO52" s="69"/>
      <c r="AP52" s="70"/>
      <c r="AQ52" s="70"/>
    </row>
    <row r="53" s="25" customFormat="1" ht="30" hidden="1" customHeight="1" spans="1:43">
      <c r="A53" s="68" t="s">
        <v>55</v>
      </c>
      <c r="B53" s="54" t="s">
        <v>252</v>
      </c>
      <c r="C53" s="54"/>
      <c r="D53" s="54"/>
      <c r="E53" s="54"/>
      <c r="F53" s="54"/>
      <c r="G53" s="54"/>
      <c r="H53" s="54"/>
      <c r="I53" s="54"/>
      <c r="J53" s="54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70"/>
      <c r="AI53" s="70"/>
      <c r="AJ53" s="70"/>
      <c r="AK53" s="70"/>
      <c r="AL53" s="70"/>
      <c r="AM53" s="70"/>
      <c r="AN53" s="71"/>
      <c r="AO53" s="69"/>
      <c r="AP53" s="70"/>
      <c r="AQ53" s="70"/>
    </row>
    <row r="54" s="25" customFormat="1" ht="30" hidden="1" customHeight="1" spans="1:43">
      <c r="A54" s="68" t="s">
        <v>55</v>
      </c>
      <c r="B54" s="54" t="s">
        <v>253</v>
      </c>
      <c r="C54" s="54"/>
      <c r="D54" s="54"/>
      <c r="E54" s="54"/>
      <c r="F54" s="54"/>
      <c r="G54" s="54"/>
      <c r="H54" s="54"/>
      <c r="I54" s="54"/>
      <c r="J54" s="54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70"/>
      <c r="AI54" s="70"/>
      <c r="AJ54" s="70"/>
      <c r="AK54" s="70"/>
      <c r="AL54" s="70"/>
      <c r="AM54" s="70"/>
      <c r="AN54" s="71"/>
      <c r="AO54" s="69"/>
      <c r="AP54" s="70"/>
      <c r="AQ54" s="70"/>
    </row>
    <row r="55" s="25" customFormat="1" ht="30" hidden="1" customHeight="1" spans="1:43">
      <c r="A55" s="68" t="s">
        <v>55</v>
      </c>
      <c r="B55" s="54" t="s">
        <v>254</v>
      </c>
      <c r="C55" s="54"/>
      <c r="D55" s="54"/>
      <c r="E55" s="54"/>
      <c r="F55" s="54"/>
      <c r="G55" s="54"/>
      <c r="H55" s="54"/>
      <c r="I55" s="54"/>
      <c r="J55" s="54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70"/>
      <c r="AI55" s="70"/>
      <c r="AJ55" s="70"/>
      <c r="AK55" s="70"/>
      <c r="AL55" s="70"/>
      <c r="AM55" s="70"/>
      <c r="AN55" s="71"/>
      <c r="AO55" s="69"/>
      <c r="AP55" s="70"/>
      <c r="AQ55" s="70"/>
    </row>
    <row r="56" s="25" customFormat="1" ht="30" hidden="1" customHeight="1" spans="1:43">
      <c r="A56" s="68" t="s">
        <v>55</v>
      </c>
      <c r="B56" s="54" t="s">
        <v>255</v>
      </c>
      <c r="C56" s="54"/>
      <c r="D56" s="54"/>
      <c r="E56" s="54"/>
      <c r="F56" s="54"/>
      <c r="G56" s="54"/>
      <c r="H56" s="54"/>
      <c r="I56" s="54"/>
      <c r="J56" s="54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70"/>
      <c r="AI56" s="70"/>
      <c r="AJ56" s="70"/>
      <c r="AK56" s="70"/>
      <c r="AL56" s="70"/>
      <c r="AM56" s="70"/>
      <c r="AN56" s="71"/>
      <c r="AO56" s="69"/>
      <c r="AP56" s="70"/>
      <c r="AQ56" s="70"/>
    </row>
    <row r="57" s="25" customFormat="1" ht="30" hidden="1" customHeight="1" spans="1:43">
      <c r="A57" s="68" t="s">
        <v>53</v>
      </c>
      <c r="B57" s="54" t="s">
        <v>256</v>
      </c>
      <c r="C57" s="54"/>
      <c r="D57" s="54"/>
      <c r="E57" s="54"/>
      <c r="F57" s="54"/>
      <c r="G57" s="54"/>
      <c r="H57" s="54"/>
      <c r="I57" s="54"/>
      <c r="J57" s="54"/>
      <c r="K57" s="69">
        <f>K58+K59+K60+K61+K62</f>
        <v>0</v>
      </c>
      <c r="L57" s="69"/>
      <c r="M57" s="69">
        <f>M58+M59+M60+M61+M62</f>
        <v>0</v>
      </c>
      <c r="N57" s="69">
        <f t="shared" ref="N57:S57" si="25">N58</f>
        <v>0</v>
      </c>
      <c r="O57" s="69">
        <f t="shared" si="25"/>
        <v>0</v>
      </c>
      <c r="P57" s="69">
        <f t="shared" si="25"/>
        <v>0</v>
      </c>
      <c r="Q57" s="69">
        <f t="shared" si="25"/>
        <v>0</v>
      </c>
      <c r="R57" s="69">
        <f t="shared" si="25"/>
        <v>0</v>
      </c>
      <c r="S57" s="69">
        <f t="shared" si="25"/>
        <v>0</v>
      </c>
      <c r="T57" s="69">
        <f>SUM(T58)</f>
        <v>0</v>
      </c>
      <c r="U57" s="69">
        <v>0</v>
      </c>
      <c r="V57" s="69">
        <v>0</v>
      </c>
      <c r="W57" s="69">
        <v>0</v>
      </c>
      <c r="X57" s="69">
        <v>0</v>
      </c>
      <c r="Y57" s="69">
        <v>0</v>
      </c>
      <c r="Z57" s="69">
        <v>0</v>
      </c>
      <c r="AA57" s="69">
        <v>0</v>
      </c>
      <c r="AB57" s="69">
        <v>0</v>
      </c>
      <c r="AC57" s="69">
        <v>0</v>
      </c>
      <c r="AD57" s="69">
        <v>0</v>
      </c>
      <c r="AE57" s="69">
        <v>0</v>
      </c>
      <c r="AF57" s="69">
        <v>0</v>
      </c>
      <c r="AG57" s="69">
        <v>0</v>
      </c>
      <c r="AH57" s="70"/>
      <c r="AI57" s="70"/>
      <c r="AJ57" s="70"/>
      <c r="AK57" s="70"/>
      <c r="AL57" s="70"/>
      <c r="AM57" s="70"/>
      <c r="AN57" s="71"/>
      <c r="AO57" s="69"/>
      <c r="AP57" s="70"/>
      <c r="AQ57" s="70"/>
    </row>
    <row r="58" s="25" customFormat="1" ht="30" hidden="1" customHeight="1" spans="1:43">
      <c r="A58" s="68" t="s">
        <v>55</v>
      </c>
      <c r="B58" s="54" t="s">
        <v>257</v>
      </c>
      <c r="C58" s="54"/>
      <c r="D58" s="54"/>
      <c r="E58" s="54"/>
      <c r="F58" s="54"/>
      <c r="G58" s="54"/>
      <c r="H58" s="54"/>
      <c r="I58" s="54"/>
      <c r="J58" s="54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70"/>
      <c r="AI58" s="70"/>
      <c r="AJ58" s="70"/>
      <c r="AK58" s="70"/>
      <c r="AL58" s="70"/>
      <c r="AM58" s="70"/>
      <c r="AN58" s="71"/>
      <c r="AO58" s="69"/>
      <c r="AP58" s="70"/>
      <c r="AQ58" s="70"/>
    </row>
    <row r="59" s="25" customFormat="1" ht="30" hidden="1" customHeight="1" spans="1:43">
      <c r="A59" s="68" t="s">
        <v>55</v>
      </c>
      <c r="B59" s="54" t="s">
        <v>258</v>
      </c>
      <c r="C59" s="54"/>
      <c r="D59" s="54"/>
      <c r="E59" s="54"/>
      <c r="F59" s="54"/>
      <c r="G59" s="54"/>
      <c r="H59" s="54"/>
      <c r="I59" s="54"/>
      <c r="J59" s="54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70"/>
      <c r="AI59" s="70"/>
      <c r="AJ59" s="70"/>
      <c r="AK59" s="70"/>
      <c r="AL59" s="70"/>
      <c r="AM59" s="70"/>
      <c r="AN59" s="71"/>
      <c r="AO59" s="69"/>
      <c r="AP59" s="70"/>
      <c r="AQ59" s="70"/>
    </row>
    <row r="60" s="25" customFormat="1" ht="30" hidden="1" customHeight="1" spans="1:43">
      <c r="A60" s="68" t="s">
        <v>55</v>
      </c>
      <c r="B60" s="54" t="s">
        <v>259</v>
      </c>
      <c r="C60" s="54"/>
      <c r="D60" s="54"/>
      <c r="E60" s="54"/>
      <c r="F60" s="54"/>
      <c r="G60" s="54"/>
      <c r="H60" s="54"/>
      <c r="I60" s="54"/>
      <c r="J60" s="54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70"/>
      <c r="AI60" s="70"/>
      <c r="AJ60" s="70"/>
      <c r="AK60" s="70"/>
      <c r="AL60" s="70"/>
      <c r="AM60" s="70"/>
      <c r="AN60" s="71"/>
      <c r="AO60" s="69"/>
      <c r="AP60" s="70"/>
      <c r="AQ60" s="70"/>
    </row>
    <row r="61" s="25" customFormat="1" ht="30" hidden="1" customHeight="1" spans="1:43">
      <c r="A61" s="68" t="s">
        <v>55</v>
      </c>
      <c r="B61" s="54" t="s">
        <v>260</v>
      </c>
      <c r="C61" s="54"/>
      <c r="D61" s="54"/>
      <c r="E61" s="54"/>
      <c r="F61" s="54"/>
      <c r="G61" s="54"/>
      <c r="H61" s="54"/>
      <c r="I61" s="54"/>
      <c r="J61" s="54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70"/>
      <c r="AI61" s="70"/>
      <c r="AJ61" s="70"/>
      <c r="AK61" s="70"/>
      <c r="AL61" s="70"/>
      <c r="AM61" s="70"/>
      <c r="AN61" s="71"/>
      <c r="AO61" s="69"/>
      <c r="AP61" s="70"/>
      <c r="AQ61" s="70"/>
    </row>
    <row r="62" s="25" customFormat="1" ht="30" hidden="1" customHeight="1" spans="1:43">
      <c r="A62" s="68" t="s">
        <v>55</v>
      </c>
      <c r="B62" s="54" t="s">
        <v>261</v>
      </c>
      <c r="C62" s="54"/>
      <c r="D62" s="54"/>
      <c r="E62" s="54"/>
      <c r="F62" s="54"/>
      <c r="G62" s="54"/>
      <c r="H62" s="54"/>
      <c r="I62" s="54"/>
      <c r="J62" s="54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70"/>
      <c r="AI62" s="70"/>
      <c r="AJ62" s="70"/>
      <c r="AK62" s="70"/>
      <c r="AL62" s="70"/>
      <c r="AM62" s="70"/>
      <c r="AN62" s="71"/>
      <c r="AO62" s="69"/>
      <c r="AP62" s="70"/>
      <c r="AQ62" s="70"/>
    </row>
    <row r="63" s="25" customFormat="1" ht="30" hidden="1" customHeight="1" spans="1:43">
      <c r="A63" s="53" t="s">
        <v>51</v>
      </c>
      <c r="B63" s="54" t="s">
        <v>262</v>
      </c>
      <c r="C63" s="54"/>
      <c r="D63" s="54"/>
      <c r="E63" s="54"/>
      <c r="F63" s="54"/>
      <c r="G63" s="54"/>
      <c r="H63" s="54"/>
      <c r="I63" s="54"/>
      <c r="J63" s="54"/>
      <c r="K63" s="69">
        <v>850</v>
      </c>
      <c r="L63" s="69" t="s">
        <v>27</v>
      </c>
      <c r="M63" s="69">
        <f>M64+M67+M71+M74+M78</f>
        <v>0</v>
      </c>
      <c r="N63" s="69"/>
      <c r="O63" s="69"/>
      <c r="P63" s="69">
        <f>P64+P67+P71+P74+P78</f>
        <v>0</v>
      </c>
      <c r="Q63" s="69">
        <f>Q64+Q67+Q71+Q74+Q78</f>
        <v>0</v>
      </c>
      <c r="R63" s="69">
        <f>R64+R67+R71+R74+R78</f>
        <v>0</v>
      </c>
      <c r="S63" s="69">
        <f t="shared" ref="S63:AG63" si="26">S64+S67+S71+S74+S78</f>
        <v>0</v>
      </c>
      <c r="T63" s="69">
        <f t="shared" si="26"/>
        <v>0</v>
      </c>
      <c r="U63" s="69">
        <f t="shared" si="26"/>
        <v>0</v>
      </c>
      <c r="V63" s="69">
        <f t="shared" si="26"/>
        <v>0</v>
      </c>
      <c r="W63" s="69">
        <f t="shared" si="26"/>
        <v>0</v>
      </c>
      <c r="X63" s="69">
        <f t="shared" si="26"/>
        <v>0</v>
      </c>
      <c r="Y63" s="69">
        <f t="shared" si="26"/>
        <v>0</v>
      </c>
      <c r="Z63" s="69">
        <f t="shared" si="26"/>
        <v>0</v>
      </c>
      <c r="AA63" s="69">
        <f t="shared" si="26"/>
        <v>0</v>
      </c>
      <c r="AB63" s="69">
        <f t="shared" si="26"/>
        <v>0</v>
      </c>
      <c r="AC63" s="69">
        <f t="shared" si="26"/>
        <v>0</v>
      </c>
      <c r="AD63" s="69">
        <f t="shared" si="26"/>
        <v>0</v>
      </c>
      <c r="AE63" s="69">
        <f t="shared" si="26"/>
        <v>0</v>
      </c>
      <c r="AF63" s="69">
        <f t="shared" si="26"/>
        <v>0</v>
      </c>
      <c r="AG63" s="69">
        <f t="shared" si="26"/>
        <v>0</v>
      </c>
      <c r="AH63" s="70"/>
      <c r="AI63" s="70"/>
      <c r="AJ63" s="70"/>
      <c r="AK63" s="70"/>
      <c r="AL63" s="70"/>
      <c r="AM63" s="70"/>
      <c r="AN63" s="71"/>
      <c r="AO63" s="69"/>
      <c r="AP63" s="70"/>
      <c r="AQ63" s="70"/>
    </row>
    <row r="64" s="25" customFormat="1" ht="30" hidden="1" customHeight="1" spans="1:43">
      <c r="A64" s="53" t="s">
        <v>53</v>
      </c>
      <c r="B64" s="54" t="s">
        <v>263</v>
      </c>
      <c r="C64" s="54"/>
      <c r="D64" s="54"/>
      <c r="E64" s="54"/>
      <c r="F64" s="54"/>
      <c r="G64" s="54"/>
      <c r="H64" s="54"/>
      <c r="I64" s="54"/>
      <c r="J64" s="54"/>
      <c r="K64" s="69">
        <f>K65+K66</f>
        <v>0</v>
      </c>
      <c r="L64" s="69"/>
      <c r="M64" s="69">
        <f t="shared" ref="M64:R64" si="27">M65+M66</f>
        <v>0</v>
      </c>
      <c r="N64" s="69">
        <f t="shared" si="27"/>
        <v>0</v>
      </c>
      <c r="O64" s="69">
        <f t="shared" si="27"/>
        <v>0</v>
      </c>
      <c r="P64" s="69">
        <f t="shared" si="27"/>
        <v>0</v>
      </c>
      <c r="Q64" s="69">
        <f t="shared" si="27"/>
        <v>0</v>
      </c>
      <c r="R64" s="69">
        <f t="shared" si="27"/>
        <v>0</v>
      </c>
      <c r="S64" s="69">
        <f t="shared" ref="S64:AG64" si="28">S65+S66</f>
        <v>0</v>
      </c>
      <c r="T64" s="69">
        <f t="shared" si="28"/>
        <v>0</v>
      </c>
      <c r="U64" s="69">
        <f t="shared" si="28"/>
        <v>0</v>
      </c>
      <c r="V64" s="69">
        <f t="shared" si="28"/>
        <v>0</v>
      </c>
      <c r="W64" s="69">
        <f t="shared" si="28"/>
        <v>0</v>
      </c>
      <c r="X64" s="69">
        <f t="shared" si="28"/>
        <v>0</v>
      </c>
      <c r="Y64" s="69">
        <f t="shared" si="28"/>
        <v>0</v>
      </c>
      <c r="Z64" s="69">
        <f t="shared" si="28"/>
        <v>0</v>
      </c>
      <c r="AA64" s="69">
        <f t="shared" si="28"/>
        <v>0</v>
      </c>
      <c r="AB64" s="69">
        <f t="shared" si="28"/>
        <v>0</v>
      </c>
      <c r="AC64" s="69">
        <f t="shared" si="28"/>
        <v>0</v>
      </c>
      <c r="AD64" s="69">
        <f t="shared" si="28"/>
        <v>0</v>
      </c>
      <c r="AE64" s="69">
        <f t="shared" si="28"/>
        <v>0</v>
      </c>
      <c r="AF64" s="69">
        <f t="shared" si="28"/>
        <v>0</v>
      </c>
      <c r="AG64" s="69">
        <f t="shared" si="28"/>
        <v>0</v>
      </c>
      <c r="AH64" s="70"/>
      <c r="AI64" s="70"/>
      <c r="AJ64" s="70"/>
      <c r="AK64" s="70"/>
      <c r="AL64" s="70"/>
      <c r="AM64" s="70"/>
      <c r="AN64" s="71"/>
      <c r="AO64" s="69"/>
      <c r="AP64" s="70"/>
      <c r="AQ64" s="70"/>
    </row>
    <row r="65" s="25" customFormat="1" ht="30" hidden="1" customHeight="1" spans="1:43">
      <c r="A65" s="68" t="s">
        <v>55</v>
      </c>
      <c r="B65" s="54" t="s">
        <v>264</v>
      </c>
      <c r="C65" s="54"/>
      <c r="D65" s="54"/>
      <c r="E65" s="54"/>
      <c r="F65" s="54"/>
      <c r="G65" s="54"/>
      <c r="H65" s="54"/>
      <c r="I65" s="54"/>
      <c r="J65" s="54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70"/>
      <c r="AI65" s="70"/>
      <c r="AJ65" s="70"/>
      <c r="AK65" s="70"/>
      <c r="AL65" s="70"/>
      <c r="AM65" s="70"/>
      <c r="AN65" s="71"/>
      <c r="AO65" s="69"/>
      <c r="AP65" s="70"/>
      <c r="AQ65" s="70"/>
    </row>
    <row r="66" s="25" customFormat="1" ht="30" hidden="1" customHeight="1" spans="1:43">
      <c r="A66" s="68" t="s">
        <v>55</v>
      </c>
      <c r="B66" s="54" t="s">
        <v>265</v>
      </c>
      <c r="C66" s="54"/>
      <c r="D66" s="54"/>
      <c r="E66" s="54"/>
      <c r="F66" s="54"/>
      <c r="G66" s="54"/>
      <c r="H66" s="54"/>
      <c r="I66" s="54"/>
      <c r="J66" s="54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70"/>
      <c r="AI66" s="70"/>
      <c r="AJ66" s="70"/>
      <c r="AK66" s="70"/>
      <c r="AL66" s="70"/>
      <c r="AM66" s="70"/>
      <c r="AN66" s="71"/>
      <c r="AO66" s="69"/>
      <c r="AP66" s="70"/>
      <c r="AQ66" s="70"/>
    </row>
    <row r="67" s="25" customFormat="1" ht="30" hidden="1" customHeight="1" spans="1:43">
      <c r="A67" s="68" t="s">
        <v>53</v>
      </c>
      <c r="B67" s="54" t="s">
        <v>266</v>
      </c>
      <c r="C67" s="54"/>
      <c r="D67" s="54"/>
      <c r="E67" s="54"/>
      <c r="F67" s="54"/>
      <c r="G67" s="54"/>
      <c r="H67" s="54"/>
      <c r="I67" s="54"/>
      <c r="J67" s="54"/>
      <c r="K67" s="69">
        <f>K68+K69+K70</f>
        <v>0</v>
      </c>
      <c r="L67" s="69"/>
      <c r="M67" s="69">
        <f t="shared" ref="M67:R67" si="29">M68+M69+M70</f>
        <v>0</v>
      </c>
      <c r="N67" s="69">
        <f t="shared" si="29"/>
        <v>0</v>
      </c>
      <c r="O67" s="69">
        <f t="shared" si="29"/>
        <v>0</v>
      </c>
      <c r="P67" s="69">
        <f t="shared" si="29"/>
        <v>0</v>
      </c>
      <c r="Q67" s="69">
        <f t="shared" si="29"/>
        <v>0</v>
      </c>
      <c r="R67" s="69">
        <f t="shared" si="29"/>
        <v>0</v>
      </c>
      <c r="S67" s="69">
        <f t="shared" ref="S67:AG67" si="30">S68+S69+S70</f>
        <v>0</v>
      </c>
      <c r="T67" s="69">
        <f t="shared" si="30"/>
        <v>0</v>
      </c>
      <c r="U67" s="69">
        <f t="shared" si="30"/>
        <v>0</v>
      </c>
      <c r="V67" s="69">
        <f t="shared" si="30"/>
        <v>0</v>
      </c>
      <c r="W67" s="69">
        <f t="shared" si="30"/>
        <v>0</v>
      </c>
      <c r="X67" s="69">
        <f t="shared" si="30"/>
        <v>0</v>
      </c>
      <c r="Y67" s="69">
        <f t="shared" si="30"/>
        <v>0</v>
      </c>
      <c r="Z67" s="69">
        <f t="shared" si="30"/>
        <v>0</v>
      </c>
      <c r="AA67" s="69">
        <f t="shared" si="30"/>
        <v>0</v>
      </c>
      <c r="AB67" s="69">
        <f t="shared" si="30"/>
        <v>0</v>
      </c>
      <c r="AC67" s="69">
        <f t="shared" si="30"/>
        <v>0</v>
      </c>
      <c r="AD67" s="69">
        <f t="shared" si="30"/>
        <v>0</v>
      </c>
      <c r="AE67" s="69">
        <f t="shared" si="30"/>
        <v>0</v>
      </c>
      <c r="AF67" s="69">
        <f t="shared" si="30"/>
        <v>0</v>
      </c>
      <c r="AG67" s="69">
        <f t="shared" si="30"/>
        <v>0</v>
      </c>
      <c r="AH67" s="70"/>
      <c r="AI67" s="70"/>
      <c r="AJ67" s="70"/>
      <c r="AK67" s="70"/>
      <c r="AL67" s="70"/>
      <c r="AM67" s="70"/>
      <c r="AN67" s="71"/>
      <c r="AO67" s="69"/>
      <c r="AP67" s="70"/>
      <c r="AQ67" s="70"/>
    </row>
    <row r="68" s="25" customFormat="1" ht="30" hidden="1" customHeight="1" spans="1:43">
      <c r="A68" s="68" t="s">
        <v>55</v>
      </c>
      <c r="B68" s="54" t="s">
        <v>267</v>
      </c>
      <c r="C68" s="54"/>
      <c r="D68" s="54"/>
      <c r="E68" s="54"/>
      <c r="F68" s="54"/>
      <c r="G68" s="54"/>
      <c r="H68" s="54"/>
      <c r="I68" s="54"/>
      <c r="J68" s="54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70"/>
      <c r="AI68" s="70"/>
      <c r="AJ68" s="70"/>
      <c r="AK68" s="70"/>
      <c r="AL68" s="70"/>
      <c r="AM68" s="70"/>
      <c r="AN68" s="71"/>
      <c r="AO68" s="69"/>
      <c r="AP68" s="70"/>
      <c r="AQ68" s="70"/>
    </row>
    <row r="69" s="25" customFormat="1" ht="30" hidden="1" customHeight="1" spans="1:43">
      <c r="A69" s="68" t="s">
        <v>55</v>
      </c>
      <c r="B69" s="54" t="s">
        <v>268</v>
      </c>
      <c r="C69" s="54"/>
      <c r="D69" s="54"/>
      <c r="E69" s="54"/>
      <c r="F69" s="54"/>
      <c r="G69" s="54"/>
      <c r="H69" s="54"/>
      <c r="I69" s="54"/>
      <c r="J69" s="54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70"/>
      <c r="AI69" s="70"/>
      <c r="AJ69" s="70"/>
      <c r="AK69" s="70"/>
      <c r="AL69" s="70"/>
      <c r="AM69" s="70"/>
      <c r="AN69" s="71"/>
      <c r="AO69" s="69"/>
      <c r="AP69" s="70"/>
      <c r="AQ69" s="70"/>
    </row>
    <row r="70" s="25" customFormat="1" ht="30" hidden="1" customHeight="1" spans="1:43">
      <c r="A70" s="68" t="s">
        <v>55</v>
      </c>
      <c r="B70" s="54" t="s">
        <v>269</v>
      </c>
      <c r="C70" s="54"/>
      <c r="D70" s="54"/>
      <c r="E70" s="54"/>
      <c r="F70" s="54"/>
      <c r="G70" s="54"/>
      <c r="H70" s="54"/>
      <c r="I70" s="54"/>
      <c r="J70" s="54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70"/>
      <c r="AI70" s="70"/>
      <c r="AJ70" s="70"/>
      <c r="AK70" s="70"/>
      <c r="AL70" s="70"/>
      <c r="AM70" s="70"/>
      <c r="AN70" s="71"/>
      <c r="AO70" s="69"/>
      <c r="AP70" s="70"/>
      <c r="AQ70" s="70"/>
    </row>
    <row r="71" s="25" customFormat="1" ht="30" hidden="1" customHeight="1" spans="1:43">
      <c r="A71" s="68" t="s">
        <v>53</v>
      </c>
      <c r="B71" s="54" t="s">
        <v>270</v>
      </c>
      <c r="C71" s="54"/>
      <c r="D71" s="54"/>
      <c r="E71" s="54"/>
      <c r="F71" s="54"/>
      <c r="G71" s="54"/>
      <c r="H71" s="54"/>
      <c r="I71" s="54"/>
      <c r="J71" s="54"/>
      <c r="K71" s="69">
        <f>K72+K73</f>
        <v>0</v>
      </c>
      <c r="L71" s="69"/>
      <c r="M71" s="69">
        <f t="shared" ref="M71:R71" si="31">M72+M73</f>
        <v>0</v>
      </c>
      <c r="N71" s="69">
        <f t="shared" si="31"/>
        <v>0</v>
      </c>
      <c r="O71" s="69">
        <f t="shared" si="31"/>
        <v>0</v>
      </c>
      <c r="P71" s="69">
        <f t="shared" si="31"/>
        <v>0</v>
      </c>
      <c r="Q71" s="69">
        <f t="shared" si="31"/>
        <v>0</v>
      </c>
      <c r="R71" s="69">
        <f t="shared" si="31"/>
        <v>0</v>
      </c>
      <c r="S71" s="69">
        <f t="shared" ref="S71:AG71" si="32">S72+S73</f>
        <v>0</v>
      </c>
      <c r="T71" s="69">
        <f t="shared" si="32"/>
        <v>0</v>
      </c>
      <c r="U71" s="69">
        <f t="shared" si="32"/>
        <v>0</v>
      </c>
      <c r="V71" s="69">
        <f t="shared" si="32"/>
        <v>0</v>
      </c>
      <c r="W71" s="69">
        <f t="shared" si="32"/>
        <v>0</v>
      </c>
      <c r="X71" s="69">
        <f t="shared" si="32"/>
        <v>0</v>
      </c>
      <c r="Y71" s="69">
        <f t="shared" si="32"/>
        <v>0</v>
      </c>
      <c r="Z71" s="69">
        <f t="shared" si="32"/>
        <v>0</v>
      </c>
      <c r="AA71" s="69">
        <f t="shared" si="32"/>
        <v>0</v>
      </c>
      <c r="AB71" s="69">
        <f t="shared" si="32"/>
        <v>0</v>
      </c>
      <c r="AC71" s="69">
        <f t="shared" si="32"/>
        <v>0</v>
      </c>
      <c r="AD71" s="69">
        <f t="shared" si="32"/>
        <v>0</v>
      </c>
      <c r="AE71" s="69">
        <f t="shared" si="32"/>
        <v>0</v>
      </c>
      <c r="AF71" s="69">
        <f t="shared" si="32"/>
        <v>0</v>
      </c>
      <c r="AG71" s="69">
        <f t="shared" si="32"/>
        <v>0</v>
      </c>
      <c r="AH71" s="70"/>
      <c r="AI71" s="70"/>
      <c r="AJ71" s="70"/>
      <c r="AK71" s="70"/>
      <c r="AL71" s="70"/>
      <c r="AM71" s="70"/>
      <c r="AN71" s="71"/>
      <c r="AO71" s="69"/>
      <c r="AP71" s="70"/>
      <c r="AQ71" s="70"/>
    </row>
    <row r="72" s="25" customFormat="1" ht="30" hidden="1" customHeight="1" spans="1:43">
      <c r="A72" s="68" t="s">
        <v>55</v>
      </c>
      <c r="B72" s="54" t="s">
        <v>271</v>
      </c>
      <c r="C72" s="54"/>
      <c r="D72" s="54"/>
      <c r="E72" s="54"/>
      <c r="F72" s="54"/>
      <c r="G72" s="54"/>
      <c r="H72" s="54"/>
      <c r="I72" s="54"/>
      <c r="J72" s="54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70"/>
      <c r="AI72" s="70"/>
      <c r="AJ72" s="70"/>
      <c r="AK72" s="70"/>
      <c r="AL72" s="70"/>
      <c r="AM72" s="70"/>
      <c r="AN72" s="71"/>
      <c r="AO72" s="69"/>
      <c r="AP72" s="70"/>
      <c r="AQ72" s="70"/>
    </row>
    <row r="73" s="25" customFormat="1" ht="30" hidden="1" customHeight="1" spans="1:43">
      <c r="A73" s="68" t="s">
        <v>55</v>
      </c>
      <c r="B73" s="54" t="s">
        <v>272</v>
      </c>
      <c r="C73" s="54"/>
      <c r="D73" s="54"/>
      <c r="E73" s="54"/>
      <c r="F73" s="54"/>
      <c r="G73" s="54"/>
      <c r="H73" s="54"/>
      <c r="I73" s="54"/>
      <c r="J73" s="54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70"/>
      <c r="AI73" s="70"/>
      <c r="AJ73" s="70"/>
      <c r="AK73" s="70"/>
      <c r="AL73" s="70"/>
      <c r="AM73" s="70"/>
      <c r="AN73" s="71"/>
      <c r="AO73" s="69"/>
      <c r="AP73" s="70"/>
      <c r="AQ73" s="70"/>
    </row>
    <row r="74" s="25" customFormat="1" ht="30" hidden="1" customHeight="1" spans="1:43">
      <c r="A74" s="68" t="s">
        <v>53</v>
      </c>
      <c r="B74" s="54" t="s">
        <v>273</v>
      </c>
      <c r="C74" s="54"/>
      <c r="D74" s="54"/>
      <c r="E74" s="54"/>
      <c r="F74" s="54"/>
      <c r="G74" s="54"/>
      <c r="H74" s="54"/>
      <c r="I74" s="54"/>
      <c r="J74" s="54"/>
      <c r="K74" s="69">
        <f>K75+K76+K77</f>
        <v>0</v>
      </c>
      <c r="L74" s="69"/>
      <c r="M74" s="69">
        <f t="shared" ref="M74:R74" si="33">M75+M76+M77</f>
        <v>0</v>
      </c>
      <c r="N74" s="69">
        <f t="shared" si="33"/>
        <v>0</v>
      </c>
      <c r="O74" s="69">
        <f t="shared" si="33"/>
        <v>0</v>
      </c>
      <c r="P74" s="69">
        <f t="shared" si="33"/>
        <v>0</v>
      </c>
      <c r="Q74" s="69">
        <f t="shared" si="33"/>
        <v>0</v>
      </c>
      <c r="R74" s="69">
        <f t="shared" si="33"/>
        <v>0</v>
      </c>
      <c r="S74" s="69">
        <f t="shared" ref="S74:AG74" si="34">S75+S76+S77</f>
        <v>0</v>
      </c>
      <c r="T74" s="69">
        <f t="shared" si="34"/>
        <v>0</v>
      </c>
      <c r="U74" s="69">
        <f t="shared" si="34"/>
        <v>0</v>
      </c>
      <c r="V74" s="69">
        <f t="shared" si="34"/>
        <v>0</v>
      </c>
      <c r="W74" s="69">
        <f t="shared" si="34"/>
        <v>0</v>
      </c>
      <c r="X74" s="69">
        <f t="shared" si="34"/>
        <v>0</v>
      </c>
      <c r="Y74" s="69">
        <f t="shared" si="34"/>
        <v>0</v>
      </c>
      <c r="Z74" s="69">
        <f t="shared" si="34"/>
        <v>0</v>
      </c>
      <c r="AA74" s="69">
        <f t="shared" si="34"/>
        <v>0</v>
      </c>
      <c r="AB74" s="69">
        <f t="shared" si="34"/>
        <v>0</v>
      </c>
      <c r="AC74" s="69">
        <f t="shared" si="34"/>
        <v>0</v>
      </c>
      <c r="AD74" s="69">
        <f t="shared" si="34"/>
        <v>0</v>
      </c>
      <c r="AE74" s="69">
        <f t="shared" si="34"/>
        <v>0</v>
      </c>
      <c r="AF74" s="69">
        <f t="shared" si="34"/>
        <v>0</v>
      </c>
      <c r="AG74" s="69">
        <f t="shared" si="34"/>
        <v>0</v>
      </c>
      <c r="AH74" s="70"/>
      <c r="AI74" s="70"/>
      <c r="AJ74" s="70"/>
      <c r="AK74" s="70"/>
      <c r="AL74" s="70"/>
      <c r="AM74" s="70"/>
      <c r="AN74" s="71"/>
      <c r="AO74" s="69"/>
      <c r="AP74" s="70"/>
      <c r="AQ74" s="70"/>
    </row>
    <row r="75" s="25" customFormat="1" ht="30" hidden="1" customHeight="1" spans="1:43">
      <c r="A75" s="68" t="s">
        <v>55</v>
      </c>
      <c r="B75" s="54" t="s">
        <v>274</v>
      </c>
      <c r="C75" s="54"/>
      <c r="D75" s="54"/>
      <c r="E75" s="54"/>
      <c r="F75" s="54"/>
      <c r="G75" s="54"/>
      <c r="H75" s="54"/>
      <c r="I75" s="54"/>
      <c r="J75" s="54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70"/>
      <c r="AI75" s="70"/>
      <c r="AJ75" s="70"/>
      <c r="AK75" s="70"/>
      <c r="AL75" s="70"/>
      <c r="AM75" s="70"/>
      <c r="AN75" s="71"/>
      <c r="AO75" s="69"/>
      <c r="AP75" s="70"/>
      <c r="AQ75" s="70"/>
    </row>
    <row r="76" s="25" customFormat="1" ht="30" hidden="1" customHeight="1" spans="1:43">
      <c r="A76" s="68" t="s">
        <v>55</v>
      </c>
      <c r="B76" s="54" t="s">
        <v>275</v>
      </c>
      <c r="C76" s="54"/>
      <c r="D76" s="54"/>
      <c r="E76" s="54"/>
      <c r="F76" s="54"/>
      <c r="G76" s="54"/>
      <c r="H76" s="54"/>
      <c r="I76" s="54"/>
      <c r="J76" s="54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70"/>
      <c r="AI76" s="70"/>
      <c r="AJ76" s="70"/>
      <c r="AK76" s="70"/>
      <c r="AL76" s="70"/>
      <c r="AM76" s="70"/>
      <c r="AN76" s="71"/>
      <c r="AO76" s="69"/>
      <c r="AP76" s="70"/>
      <c r="AQ76" s="70"/>
    </row>
    <row r="77" s="25" customFormat="1" ht="30" hidden="1" customHeight="1" spans="1:43">
      <c r="A77" s="68" t="s">
        <v>55</v>
      </c>
      <c r="B77" s="54" t="s">
        <v>276</v>
      </c>
      <c r="C77" s="54"/>
      <c r="D77" s="54"/>
      <c r="E77" s="54"/>
      <c r="F77" s="54"/>
      <c r="G77" s="54"/>
      <c r="H77" s="54"/>
      <c r="I77" s="54"/>
      <c r="J77" s="54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70"/>
      <c r="AI77" s="70"/>
      <c r="AJ77" s="70"/>
      <c r="AK77" s="70"/>
      <c r="AL77" s="70"/>
      <c r="AM77" s="70"/>
      <c r="AN77" s="71"/>
      <c r="AO77" s="69"/>
      <c r="AP77" s="70"/>
      <c r="AQ77" s="70"/>
    </row>
    <row r="78" s="25" customFormat="1" ht="30" hidden="1" customHeight="1" spans="1:43">
      <c r="A78" s="68" t="s">
        <v>53</v>
      </c>
      <c r="B78" s="54" t="s">
        <v>277</v>
      </c>
      <c r="C78" s="54"/>
      <c r="D78" s="54"/>
      <c r="E78" s="54"/>
      <c r="F78" s="54"/>
      <c r="G78" s="54"/>
      <c r="H78" s="54"/>
      <c r="I78" s="54"/>
      <c r="J78" s="54"/>
      <c r="K78" s="69">
        <f>K79</f>
        <v>0</v>
      </c>
      <c r="L78" s="69" t="s">
        <v>27</v>
      </c>
      <c r="M78" s="69">
        <f t="shared" ref="M78:R78" si="35">M79</f>
        <v>0</v>
      </c>
      <c r="N78" s="69">
        <f t="shared" si="35"/>
        <v>0</v>
      </c>
      <c r="O78" s="69">
        <f t="shared" si="35"/>
        <v>0</v>
      </c>
      <c r="P78" s="69">
        <f t="shared" si="35"/>
        <v>0</v>
      </c>
      <c r="Q78" s="69">
        <f t="shared" si="35"/>
        <v>0</v>
      </c>
      <c r="R78" s="69">
        <f t="shared" si="35"/>
        <v>0</v>
      </c>
      <c r="S78" s="69">
        <f t="shared" ref="S78:AG78" si="36">S79</f>
        <v>0</v>
      </c>
      <c r="T78" s="69">
        <f t="shared" si="36"/>
        <v>0</v>
      </c>
      <c r="U78" s="69">
        <f t="shared" si="36"/>
        <v>0</v>
      </c>
      <c r="V78" s="69">
        <f t="shared" si="36"/>
        <v>0</v>
      </c>
      <c r="W78" s="69">
        <f t="shared" si="36"/>
        <v>0</v>
      </c>
      <c r="X78" s="69">
        <f t="shared" si="36"/>
        <v>0</v>
      </c>
      <c r="Y78" s="69">
        <f t="shared" si="36"/>
        <v>0</v>
      </c>
      <c r="Z78" s="69">
        <f t="shared" si="36"/>
        <v>0</v>
      </c>
      <c r="AA78" s="69">
        <f t="shared" si="36"/>
        <v>0</v>
      </c>
      <c r="AB78" s="69">
        <f t="shared" si="36"/>
        <v>0</v>
      </c>
      <c r="AC78" s="69">
        <f t="shared" si="36"/>
        <v>0</v>
      </c>
      <c r="AD78" s="69">
        <f t="shared" si="36"/>
        <v>0</v>
      </c>
      <c r="AE78" s="69">
        <f t="shared" si="36"/>
        <v>0</v>
      </c>
      <c r="AF78" s="69">
        <f t="shared" si="36"/>
        <v>0</v>
      </c>
      <c r="AG78" s="69">
        <f t="shared" si="36"/>
        <v>0</v>
      </c>
      <c r="AH78" s="70"/>
      <c r="AI78" s="70"/>
      <c r="AJ78" s="70"/>
      <c r="AK78" s="70"/>
      <c r="AL78" s="70"/>
      <c r="AM78" s="70"/>
      <c r="AN78" s="71"/>
      <c r="AO78" s="69"/>
      <c r="AP78" s="70"/>
      <c r="AQ78" s="70"/>
    </row>
    <row r="79" s="25" customFormat="1" ht="30" hidden="1" customHeight="1" spans="1:43">
      <c r="A79" s="68" t="s">
        <v>55</v>
      </c>
      <c r="B79" s="54" t="s">
        <v>277</v>
      </c>
      <c r="C79" s="54"/>
      <c r="D79" s="54"/>
      <c r="E79" s="54"/>
      <c r="F79" s="54"/>
      <c r="G79" s="54"/>
      <c r="H79" s="54"/>
      <c r="I79" s="54"/>
      <c r="J79" s="54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70"/>
      <c r="AI79" s="70"/>
      <c r="AJ79" s="70"/>
      <c r="AK79" s="70"/>
      <c r="AL79" s="70"/>
      <c r="AM79" s="70"/>
      <c r="AN79" s="71"/>
      <c r="AO79" s="69"/>
      <c r="AP79" s="70"/>
      <c r="AQ79" s="70"/>
    </row>
    <row r="80" s="25" customFormat="1" ht="30" hidden="1" customHeight="1" spans="1:43">
      <c r="A80" s="53" t="s">
        <v>51</v>
      </c>
      <c r="B80" s="54" t="s">
        <v>278</v>
      </c>
      <c r="C80" s="54"/>
      <c r="D80" s="54"/>
      <c r="E80" s="54"/>
      <c r="F80" s="54"/>
      <c r="G80" s="54"/>
      <c r="H80" s="54"/>
      <c r="I80" s="54"/>
      <c r="J80" s="54"/>
      <c r="K80" s="69"/>
      <c r="L80" s="69"/>
      <c r="M80" s="69">
        <f>M81+M98+M105</f>
        <v>9</v>
      </c>
      <c r="N80" s="69"/>
      <c r="O80" s="69"/>
      <c r="P80" s="69">
        <f>P81+P98+P105</f>
        <v>6166.28</v>
      </c>
      <c r="Q80" s="69">
        <f>Q81+Q98+Q105</f>
        <v>6166.28</v>
      </c>
      <c r="R80" s="69">
        <f>R81+R98+R105</f>
        <v>2200</v>
      </c>
      <c r="S80" s="69">
        <f t="shared" ref="S80:AG80" si="37">S81+S98+S105</f>
        <v>1901.001</v>
      </c>
      <c r="T80" s="69">
        <f t="shared" si="37"/>
        <v>1312.279</v>
      </c>
      <c r="U80" s="69">
        <f t="shared" si="37"/>
        <v>0</v>
      </c>
      <c r="V80" s="69">
        <f t="shared" si="37"/>
        <v>0</v>
      </c>
      <c r="W80" s="69">
        <f t="shared" si="37"/>
        <v>753</v>
      </c>
      <c r="X80" s="69">
        <f t="shared" si="37"/>
        <v>0</v>
      </c>
      <c r="Y80" s="69">
        <f t="shared" si="37"/>
        <v>0</v>
      </c>
      <c r="Z80" s="69">
        <f t="shared" si="37"/>
        <v>0</v>
      </c>
      <c r="AA80" s="69">
        <f t="shared" si="37"/>
        <v>0</v>
      </c>
      <c r="AB80" s="69">
        <f t="shared" si="37"/>
        <v>0</v>
      </c>
      <c r="AC80" s="69">
        <f t="shared" si="37"/>
        <v>0</v>
      </c>
      <c r="AD80" s="69">
        <f t="shared" si="37"/>
        <v>0</v>
      </c>
      <c r="AE80" s="69">
        <f t="shared" si="37"/>
        <v>0</v>
      </c>
      <c r="AF80" s="69">
        <f t="shared" si="37"/>
        <v>0</v>
      </c>
      <c r="AG80" s="69">
        <f t="shared" si="37"/>
        <v>0</v>
      </c>
      <c r="AH80" s="70"/>
      <c r="AI80" s="70"/>
      <c r="AJ80" s="70"/>
      <c r="AK80" s="70"/>
      <c r="AL80" s="70"/>
      <c r="AM80" s="70"/>
      <c r="AN80" s="71"/>
      <c r="AO80" s="69"/>
      <c r="AP80" s="70"/>
      <c r="AQ80" s="70"/>
    </row>
    <row r="81" s="25" customFormat="1" ht="30" hidden="1" customHeight="1" spans="1:43">
      <c r="A81" s="53" t="s">
        <v>53</v>
      </c>
      <c r="B81" s="54" t="s">
        <v>279</v>
      </c>
      <c r="C81" s="54"/>
      <c r="D81" s="54"/>
      <c r="E81" s="54"/>
      <c r="F81" s="54"/>
      <c r="G81" s="54"/>
      <c r="H81" s="54"/>
      <c r="I81" s="54"/>
      <c r="J81" s="54"/>
      <c r="K81" s="69">
        <f>K83+K85+K88+K97</f>
        <v>74.4</v>
      </c>
      <c r="L81" s="69"/>
      <c r="M81" s="69">
        <f t="shared" ref="M81:R81" si="38">M83+M85+M88+M97</f>
        <v>7</v>
      </c>
      <c r="N81" s="69">
        <f t="shared" si="38"/>
        <v>3763</v>
      </c>
      <c r="O81" s="69">
        <f t="shared" si="38"/>
        <v>19814</v>
      </c>
      <c r="P81" s="69">
        <f t="shared" si="38"/>
        <v>5196.28</v>
      </c>
      <c r="Q81" s="69">
        <f t="shared" si="38"/>
        <v>5196.28</v>
      </c>
      <c r="R81" s="69">
        <f t="shared" si="38"/>
        <v>2200</v>
      </c>
      <c r="S81" s="69">
        <f t="shared" ref="S81:AG81" si="39">S83+S85+S88+S97</f>
        <v>1684.001</v>
      </c>
      <c r="T81" s="69">
        <f t="shared" si="39"/>
        <v>1312.279</v>
      </c>
      <c r="U81" s="69">
        <f t="shared" si="39"/>
        <v>0</v>
      </c>
      <c r="V81" s="69">
        <f t="shared" si="39"/>
        <v>0</v>
      </c>
      <c r="W81" s="69">
        <f t="shared" si="39"/>
        <v>0</v>
      </c>
      <c r="X81" s="69">
        <f t="shared" si="39"/>
        <v>0</v>
      </c>
      <c r="Y81" s="69">
        <f t="shared" si="39"/>
        <v>0</v>
      </c>
      <c r="Z81" s="69">
        <f t="shared" si="39"/>
        <v>0</v>
      </c>
      <c r="AA81" s="69">
        <f t="shared" si="39"/>
        <v>0</v>
      </c>
      <c r="AB81" s="69">
        <f t="shared" si="39"/>
        <v>0</v>
      </c>
      <c r="AC81" s="69">
        <f t="shared" si="39"/>
        <v>0</v>
      </c>
      <c r="AD81" s="69">
        <f t="shared" si="39"/>
        <v>0</v>
      </c>
      <c r="AE81" s="69">
        <f t="shared" si="39"/>
        <v>0</v>
      </c>
      <c r="AF81" s="69">
        <f t="shared" si="39"/>
        <v>0</v>
      </c>
      <c r="AG81" s="69">
        <f t="shared" si="39"/>
        <v>0</v>
      </c>
      <c r="AH81" s="70"/>
      <c r="AI81" s="70"/>
      <c r="AJ81" s="70"/>
      <c r="AK81" s="70"/>
      <c r="AL81" s="70"/>
      <c r="AM81" s="70"/>
      <c r="AN81" s="71"/>
      <c r="AO81" s="69"/>
      <c r="AP81" s="70"/>
      <c r="AQ81" s="70"/>
    </row>
    <row r="82" s="25" customFormat="1" ht="30" hidden="1" customHeight="1" spans="1:43">
      <c r="A82" s="68" t="s">
        <v>55</v>
      </c>
      <c r="B82" s="54" t="s">
        <v>280</v>
      </c>
      <c r="C82" s="54"/>
      <c r="D82" s="54"/>
      <c r="E82" s="54"/>
      <c r="F82" s="54"/>
      <c r="G82" s="54"/>
      <c r="H82" s="54"/>
      <c r="I82" s="54"/>
      <c r="J82" s="54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70"/>
      <c r="AI82" s="70"/>
      <c r="AJ82" s="70"/>
      <c r="AK82" s="70"/>
      <c r="AL82" s="70"/>
      <c r="AM82" s="70"/>
      <c r="AN82" s="71"/>
      <c r="AO82" s="69"/>
      <c r="AP82" s="70"/>
      <c r="AQ82" s="70"/>
    </row>
    <row r="83" s="25" customFormat="1" ht="47" hidden="1" customHeight="1" spans="1:43">
      <c r="A83" s="68" t="s">
        <v>55</v>
      </c>
      <c r="B83" s="54" t="s">
        <v>281</v>
      </c>
      <c r="C83" s="54"/>
      <c r="D83" s="54"/>
      <c r="E83" s="54"/>
      <c r="F83" s="54"/>
      <c r="G83" s="54"/>
      <c r="H83" s="54"/>
      <c r="I83" s="54"/>
      <c r="J83" s="54"/>
      <c r="K83" s="69">
        <f t="shared" ref="K83:R83" si="40">SUM(K84:K84)</f>
        <v>4</v>
      </c>
      <c r="L83" s="69">
        <f t="shared" si="40"/>
        <v>0</v>
      </c>
      <c r="M83" s="69">
        <f t="shared" si="40"/>
        <v>1</v>
      </c>
      <c r="N83" s="69">
        <f t="shared" si="40"/>
        <v>313</v>
      </c>
      <c r="O83" s="69">
        <f t="shared" si="40"/>
        <v>1222</v>
      </c>
      <c r="P83" s="69">
        <f t="shared" si="40"/>
        <v>390</v>
      </c>
      <c r="Q83" s="69">
        <f t="shared" si="40"/>
        <v>390</v>
      </c>
      <c r="R83" s="69">
        <f t="shared" si="40"/>
        <v>0</v>
      </c>
      <c r="S83" s="69">
        <f t="shared" ref="S83:AG83" si="41">SUM(S84:S84)</f>
        <v>390</v>
      </c>
      <c r="T83" s="69">
        <f t="shared" si="41"/>
        <v>0</v>
      </c>
      <c r="U83" s="69">
        <f t="shared" si="41"/>
        <v>0</v>
      </c>
      <c r="V83" s="69">
        <f t="shared" si="41"/>
        <v>0</v>
      </c>
      <c r="W83" s="69">
        <f t="shared" si="41"/>
        <v>0</v>
      </c>
      <c r="X83" s="69">
        <f t="shared" si="41"/>
        <v>0</v>
      </c>
      <c r="Y83" s="69">
        <f t="shared" si="41"/>
        <v>0</v>
      </c>
      <c r="Z83" s="69">
        <f t="shared" si="41"/>
        <v>0</v>
      </c>
      <c r="AA83" s="69">
        <f t="shared" si="41"/>
        <v>0</v>
      </c>
      <c r="AB83" s="69">
        <f t="shared" si="41"/>
        <v>0</v>
      </c>
      <c r="AC83" s="69">
        <f t="shared" si="41"/>
        <v>0</v>
      </c>
      <c r="AD83" s="69">
        <f t="shared" si="41"/>
        <v>0</v>
      </c>
      <c r="AE83" s="69">
        <f t="shared" si="41"/>
        <v>0</v>
      </c>
      <c r="AF83" s="69">
        <f t="shared" si="41"/>
        <v>0</v>
      </c>
      <c r="AG83" s="69">
        <f t="shared" si="41"/>
        <v>0</v>
      </c>
      <c r="AH83" s="70"/>
      <c r="AI83" s="70"/>
      <c r="AJ83" s="70"/>
      <c r="AK83" s="70"/>
      <c r="AL83" s="70"/>
      <c r="AM83" s="70"/>
      <c r="AN83" s="71"/>
      <c r="AO83" s="69"/>
      <c r="AP83" s="70"/>
      <c r="AQ83" s="70"/>
    </row>
    <row r="84" s="25" customFormat="1" ht="144" customHeight="1" spans="1:43">
      <c r="A84" s="60">
        <f>SUBTOTAL(3,$D$12:D84)</f>
        <v>21</v>
      </c>
      <c r="B84" s="84" t="s">
        <v>282</v>
      </c>
      <c r="C84" s="61">
        <v>2026</v>
      </c>
      <c r="D84" s="63" t="s">
        <v>283</v>
      </c>
      <c r="E84" s="63" t="s">
        <v>279</v>
      </c>
      <c r="F84" s="63" t="s">
        <v>281</v>
      </c>
      <c r="G84" s="63" t="s">
        <v>60</v>
      </c>
      <c r="H84" s="63" t="s">
        <v>284</v>
      </c>
      <c r="I84" s="75" t="s">
        <v>285</v>
      </c>
      <c r="J84" s="63" t="s">
        <v>286</v>
      </c>
      <c r="K84" s="72">
        <v>4</v>
      </c>
      <c r="L84" s="72" t="s">
        <v>100</v>
      </c>
      <c r="M84" s="72">
        <v>1</v>
      </c>
      <c r="N84" s="72">
        <v>313</v>
      </c>
      <c r="O84" s="72">
        <v>1222</v>
      </c>
      <c r="P84" s="60">
        <v>390</v>
      </c>
      <c r="Q84" s="72">
        <f>R84+S84+T84+U84+V84+W84+X84+Y84+Z84+AA84+AC84+AD84+AE84</f>
        <v>390</v>
      </c>
      <c r="R84" s="72"/>
      <c r="S84" s="72">
        <v>390</v>
      </c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 t="s">
        <v>182</v>
      </c>
      <c r="AI84" s="72" t="s">
        <v>183</v>
      </c>
      <c r="AJ84" s="72" t="s">
        <v>287</v>
      </c>
      <c r="AK84" s="61" t="s">
        <v>288</v>
      </c>
      <c r="AL84" s="61" t="s">
        <v>289</v>
      </c>
      <c r="AM84" s="76" t="s">
        <v>290</v>
      </c>
      <c r="AN84" s="74" t="s">
        <v>291</v>
      </c>
      <c r="AO84" s="77" t="s">
        <v>130</v>
      </c>
      <c r="AP84" s="78" t="s">
        <v>131</v>
      </c>
      <c r="AQ84" s="61" t="s">
        <v>74</v>
      </c>
    </row>
    <row r="85" s="25" customFormat="1" ht="30" hidden="1" customHeight="1" spans="1:43">
      <c r="A85" s="68" t="s">
        <v>55</v>
      </c>
      <c r="B85" s="54" t="s">
        <v>292</v>
      </c>
      <c r="C85" s="54"/>
      <c r="D85" s="54"/>
      <c r="E85" s="54"/>
      <c r="F85" s="54"/>
      <c r="G85" s="54"/>
      <c r="H85" s="54"/>
      <c r="I85" s="54"/>
      <c r="J85" s="54"/>
      <c r="K85" s="69">
        <f t="shared" ref="K85:R85" si="42">SUM(K86:K87)</f>
        <v>5.4</v>
      </c>
      <c r="L85" s="69">
        <f t="shared" si="42"/>
        <v>0</v>
      </c>
      <c r="M85" s="69">
        <f t="shared" si="42"/>
        <v>2</v>
      </c>
      <c r="N85" s="69">
        <f t="shared" si="42"/>
        <v>2340</v>
      </c>
      <c r="O85" s="69">
        <f t="shared" si="42"/>
        <v>10914</v>
      </c>
      <c r="P85" s="69">
        <f t="shared" si="42"/>
        <v>350</v>
      </c>
      <c r="Q85" s="69">
        <f t="shared" si="42"/>
        <v>350</v>
      </c>
      <c r="R85" s="69">
        <f t="shared" si="42"/>
        <v>100</v>
      </c>
      <c r="S85" s="69">
        <f t="shared" ref="S85:AE85" si="43">SUM(S86:S87)</f>
        <v>250</v>
      </c>
      <c r="T85" s="69">
        <f t="shared" si="43"/>
        <v>0</v>
      </c>
      <c r="U85" s="69">
        <f t="shared" si="43"/>
        <v>0</v>
      </c>
      <c r="V85" s="69">
        <f t="shared" si="43"/>
        <v>0</v>
      </c>
      <c r="W85" s="69">
        <f t="shared" si="43"/>
        <v>0</v>
      </c>
      <c r="X85" s="69">
        <f t="shared" si="43"/>
        <v>0</v>
      </c>
      <c r="Y85" s="69">
        <f t="shared" si="43"/>
        <v>0</v>
      </c>
      <c r="Z85" s="69">
        <f t="shared" si="43"/>
        <v>0</v>
      </c>
      <c r="AA85" s="69">
        <f t="shared" si="43"/>
        <v>0</v>
      </c>
      <c r="AB85" s="69">
        <f t="shared" si="43"/>
        <v>0</v>
      </c>
      <c r="AC85" s="69">
        <f t="shared" si="43"/>
        <v>0</v>
      </c>
      <c r="AD85" s="69">
        <f t="shared" si="43"/>
        <v>0</v>
      </c>
      <c r="AE85" s="69">
        <f t="shared" si="43"/>
        <v>0</v>
      </c>
      <c r="AF85" s="69">
        <f>SUM(AF87)</f>
        <v>0</v>
      </c>
      <c r="AG85" s="69">
        <f>SUM(AG87)</f>
        <v>0</v>
      </c>
      <c r="AH85" s="70"/>
      <c r="AI85" s="70"/>
      <c r="AJ85" s="70"/>
      <c r="AK85" s="70"/>
      <c r="AL85" s="70"/>
      <c r="AM85" s="70"/>
      <c r="AN85" s="71"/>
      <c r="AO85" s="69"/>
      <c r="AP85" s="70"/>
      <c r="AQ85" s="70"/>
    </row>
    <row r="86" s="25" customFormat="1" ht="228" customHeight="1" spans="1:43">
      <c r="A86" s="60">
        <f>SUBTOTAL(3,$D$12:D86)</f>
        <v>22</v>
      </c>
      <c r="B86" s="84" t="s">
        <v>293</v>
      </c>
      <c r="C86" s="61">
        <v>2026</v>
      </c>
      <c r="D86" s="63" t="s">
        <v>294</v>
      </c>
      <c r="E86" s="63" t="s">
        <v>279</v>
      </c>
      <c r="F86" s="63" t="s">
        <v>292</v>
      </c>
      <c r="G86" s="63" t="s">
        <v>60</v>
      </c>
      <c r="H86" s="63" t="s">
        <v>97</v>
      </c>
      <c r="I86" s="75" t="s">
        <v>116</v>
      </c>
      <c r="J86" s="63" t="s">
        <v>295</v>
      </c>
      <c r="K86" s="72">
        <v>2.4</v>
      </c>
      <c r="L86" s="72" t="s">
        <v>230</v>
      </c>
      <c r="M86" s="72">
        <v>1</v>
      </c>
      <c r="N86" s="72">
        <v>1980</v>
      </c>
      <c r="O86" s="72">
        <v>9378</v>
      </c>
      <c r="P86" s="60">
        <v>230</v>
      </c>
      <c r="Q86" s="72">
        <f t="shared" ref="Q86:Q92" si="44">R86+S86+T86+U86+V86+W86+X86+Y86+Z86+AA86+AC86+AD86+AE86</f>
        <v>230</v>
      </c>
      <c r="R86" s="72"/>
      <c r="S86" s="72">
        <v>230</v>
      </c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 t="s">
        <v>101</v>
      </c>
      <c r="AI86" s="72" t="s">
        <v>102</v>
      </c>
      <c r="AJ86" s="72" t="s">
        <v>67</v>
      </c>
      <c r="AK86" s="61" t="s">
        <v>68</v>
      </c>
      <c r="AL86" s="61" t="s">
        <v>69</v>
      </c>
      <c r="AM86" s="76" t="s">
        <v>296</v>
      </c>
      <c r="AN86" s="74" t="s">
        <v>297</v>
      </c>
      <c r="AO86" s="85" t="s">
        <v>119</v>
      </c>
      <c r="AP86" s="78" t="s">
        <v>120</v>
      </c>
      <c r="AQ86" s="61" t="s">
        <v>74</v>
      </c>
    </row>
    <row r="87" s="25" customFormat="1" ht="123" customHeight="1" spans="1:43">
      <c r="A87" s="60">
        <f>SUBTOTAL(3,$D$12:D87)</f>
        <v>23</v>
      </c>
      <c r="B87" s="84" t="s">
        <v>298</v>
      </c>
      <c r="C87" s="61">
        <v>2026</v>
      </c>
      <c r="D87" s="63" t="s">
        <v>299</v>
      </c>
      <c r="E87" s="63" t="s">
        <v>279</v>
      </c>
      <c r="F87" s="63" t="s">
        <v>292</v>
      </c>
      <c r="G87" s="63" t="s">
        <v>60</v>
      </c>
      <c r="H87" s="63" t="s">
        <v>97</v>
      </c>
      <c r="I87" s="75" t="s">
        <v>98</v>
      </c>
      <c r="J87" s="63" t="s">
        <v>300</v>
      </c>
      <c r="K87" s="72">
        <v>3</v>
      </c>
      <c r="L87" s="72" t="s">
        <v>230</v>
      </c>
      <c r="M87" s="72">
        <v>1</v>
      </c>
      <c r="N87" s="72">
        <v>360</v>
      </c>
      <c r="O87" s="72">
        <v>1536</v>
      </c>
      <c r="P87" s="60">
        <v>120</v>
      </c>
      <c r="Q87" s="72">
        <f t="shared" si="44"/>
        <v>120</v>
      </c>
      <c r="R87" s="72">
        <v>100</v>
      </c>
      <c r="S87" s="72">
        <v>20</v>
      </c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 t="s">
        <v>101</v>
      </c>
      <c r="AI87" s="72" t="s">
        <v>102</v>
      </c>
      <c r="AJ87" s="72" t="s">
        <v>287</v>
      </c>
      <c r="AK87" s="61" t="s">
        <v>288</v>
      </c>
      <c r="AL87" s="61" t="s">
        <v>289</v>
      </c>
      <c r="AM87" s="76" t="s">
        <v>301</v>
      </c>
      <c r="AN87" s="74" t="s">
        <v>302</v>
      </c>
      <c r="AO87" s="77" t="s">
        <v>72</v>
      </c>
      <c r="AP87" s="78" t="s">
        <v>73</v>
      </c>
      <c r="AQ87" s="76" t="s">
        <v>74</v>
      </c>
    </row>
    <row r="88" s="25" customFormat="1" ht="30" hidden="1" customHeight="1" spans="1:43">
      <c r="A88" s="68" t="s">
        <v>55</v>
      </c>
      <c r="B88" s="54" t="s">
        <v>303</v>
      </c>
      <c r="C88" s="54"/>
      <c r="D88" s="54"/>
      <c r="E88" s="54"/>
      <c r="F88" s="54"/>
      <c r="G88" s="54"/>
      <c r="H88" s="54"/>
      <c r="I88" s="54"/>
      <c r="J88" s="54"/>
      <c r="K88" s="69">
        <f>SUM(K89:K92)</f>
        <v>65</v>
      </c>
      <c r="L88" s="69"/>
      <c r="M88" s="69">
        <f t="shared" ref="M88:R88" si="45">SUM(M89:M92)</f>
        <v>4</v>
      </c>
      <c r="N88" s="69">
        <f t="shared" si="45"/>
        <v>1110</v>
      </c>
      <c r="O88" s="69">
        <f t="shared" si="45"/>
        <v>7678</v>
      </c>
      <c r="P88" s="69">
        <f t="shared" si="45"/>
        <v>4456.28</v>
      </c>
      <c r="Q88" s="69">
        <f t="shared" si="45"/>
        <v>4456.28</v>
      </c>
      <c r="R88" s="69">
        <f t="shared" si="45"/>
        <v>2100</v>
      </c>
      <c r="S88" s="69">
        <f t="shared" ref="S88:AG88" si="46">SUM(S89:S92)</f>
        <v>1044.001</v>
      </c>
      <c r="T88" s="69">
        <f t="shared" si="46"/>
        <v>1312.279</v>
      </c>
      <c r="U88" s="69">
        <f t="shared" si="46"/>
        <v>0</v>
      </c>
      <c r="V88" s="69">
        <f t="shared" si="46"/>
        <v>0</v>
      </c>
      <c r="W88" s="69">
        <f t="shared" si="46"/>
        <v>0</v>
      </c>
      <c r="X88" s="69">
        <f t="shared" si="46"/>
        <v>0</v>
      </c>
      <c r="Y88" s="69">
        <f t="shared" si="46"/>
        <v>0</v>
      </c>
      <c r="Z88" s="69">
        <f t="shared" si="46"/>
        <v>0</v>
      </c>
      <c r="AA88" s="69">
        <f t="shared" si="46"/>
        <v>0</v>
      </c>
      <c r="AB88" s="69">
        <f t="shared" si="46"/>
        <v>0</v>
      </c>
      <c r="AC88" s="69">
        <f t="shared" si="46"/>
        <v>0</v>
      </c>
      <c r="AD88" s="69">
        <f t="shared" si="46"/>
        <v>0</v>
      </c>
      <c r="AE88" s="69">
        <f t="shared" si="46"/>
        <v>0</v>
      </c>
      <c r="AF88" s="69">
        <f t="shared" si="46"/>
        <v>0</v>
      </c>
      <c r="AG88" s="69">
        <f t="shared" si="46"/>
        <v>0</v>
      </c>
      <c r="AH88" s="70"/>
      <c r="AI88" s="70"/>
      <c r="AJ88" s="70"/>
      <c r="AK88" s="70"/>
      <c r="AL88" s="70"/>
      <c r="AM88" s="70"/>
      <c r="AN88" s="71"/>
      <c r="AO88" s="69"/>
      <c r="AP88" s="70"/>
      <c r="AQ88" s="70"/>
    </row>
    <row r="89" s="25" customFormat="1" ht="223" customHeight="1" spans="1:43">
      <c r="A89" s="60">
        <f>SUBTOTAL(3,$D$12:D89)</f>
        <v>24</v>
      </c>
      <c r="B89" s="84" t="s">
        <v>304</v>
      </c>
      <c r="C89" s="84">
        <v>2026</v>
      </c>
      <c r="D89" s="63" t="s">
        <v>305</v>
      </c>
      <c r="E89" s="63" t="s">
        <v>279</v>
      </c>
      <c r="F89" s="63" t="s">
        <v>303</v>
      </c>
      <c r="G89" s="63" t="s">
        <v>60</v>
      </c>
      <c r="H89" s="63" t="s">
        <v>306</v>
      </c>
      <c r="I89" s="75" t="s">
        <v>98</v>
      </c>
      <c r="J89" s="63" t="s">
        <v>307</v>
      </c>
      <c r="K89" s="72">
        <v>14</v>
      </c>
      <c r="L89" s="72" t="s">
        <v>230</v>
      </c>
      <c r="M89" s="72">
        <v>1</v>
      </c>
      <c r="N89" s="72">
        <v>112</v>
      </c>
      <c r="O89" s="72">
        <v>2910</v>
      </c>
      <c r="P89" s="72">
        <v>730.51</v>
      </c>
      <c r="Q89" s="72">
        <f t="shared" si="44"/>
        <v>730.51</v>
      </c>
      <c r="R89" s="72">
        <v>300</v>
      </c>
      <c r="S89" s="72">
        <v>80.51</v>
      </c>
      <c r="T89" s="72">
        <v>350</v>
      </c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 t="s">
        <v>308</v>
      </c>
      <c r="AI89" s="72" t="s">
        <v>309</v>
      </c>
      <c r="AJ89" s="72" t="s">
        <v>310</v>
      </c>
      <c r="AK89" s="72" t="s">
        <v>311</v>
      </c>
      <c r="AL89" s="72" t="s">
        <v>69</v>
      </c>
      <c r="AM89" s="76" t="s">
        <v>312</v>
      </c>
      <c r="AN89" s="74" t="s">
        <v>313</v>
      </c>
      <c r="AO89" s="77" t="s">
        <v>72</v>
      </c>
      <c r="AP89" s="78" t="s">
        <v>73</v>
      </c>
      <c r="AQ89" s="76" t="s">
        <v>74</v>
      </c>
    </row>
    <row r="90" s="25" customFormat="1" ht="245" customHeight="1" spans="1:43">
      <c r="A90" s="60">
        <f>SUBTOTAL(3,$D$12:D90)</f>
        <v>25</v>
      </c>
      <c r="B90" s="84" t="s">
        <v>314</v>
      </c>
      <c r="C90" s="84">
        <v>2026</v>
      </c>
      <c r="D90" s="63" t="s">
        <v>315</v>
      </c>
      <c r="E90" s="63" t="s">
        <v>279</v>
      </c>
      <c r="F90" s="63" t="s">
        <v>303</v>
      </c>
      <c r="G90" s="63" t="s">
        <v>60</v>
      </c>
      <c r="H90" s="63" t="s">
        <v>316</v>
      </c>
      <c r="I90" s="75" t="s">
        <v>98</v>
      </c>
      <c r="J90" s="63" t="s">
        <v>317</v>
      </c>
      <c r="K90" s="72">
        <v>26</v>
      </c>
      <c r="L90" s="72" t="s">
        <v>230</v>
      </c>
      <c r="M90" s="72">
        <v>1</v>
      </c>
      <c r="N90" s="72">
        <v>756</v>
      </c>
      <c r="O90" s="72">
        <v>3740</v>
      </c>
      <c r="P90" s="72">
        <v>1530.26</v>
      </c>
      <c r="Q90" s="72">
        <f t="shared" si="44"/>
        <v>1530.26</v>
      </c>
      <c r="R90" s="72">
        <v>600</v>
      </c>
      <c r="S90" s="72">
        <v>380.26</v>
      </c>
      <c r="T90" s="72">
        <v>550</v>
      </c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 t="s">
        <v>308</v>
      </c>
      <c r="AI90" s="72" t="s">
        <v>309</v>
      </c>
      <c r="AJ90" s="72" t="s">
        <v>310</v>
      </c>
      <c r="AK90" s="72" t="s">
        <v>311</v>
      </c>
      <c r="AL90" s="72" t="s">
        <v>69</v>
      </c>
      <c r="AM90" s="76" t="s">
        <v>318</v>
      </c>
      <c r="AN90" s="74" t="s">
        <v>313</v>
      </c>
      <c r="AO90" s="77" t="s">
        <v>72</v>
      </c>
      <c r="AP90" s="78" t="s">
        <v>73</v>
      </c>
      <c r="AQ90" s="76" t="s">
        <v>74</v>
      </c>
    </row>
    <row r="91" s="25" customFormat="1" ht="210" customHeight="1" spans="1:43">
      <c r="A91" s="60">
        <f>SUBTOTAL(3,$D$12:D91)</f>
        <v>26</v>
      </c>
      <c r="B91" s="84" t="s">
        <v>319</v>
      </c>
      <c r="C91" s="84">
        <v>2026</v>
      </c>
      <c r="D91" s="63" t="s">
        <v>320</v>
      </c>
      <c r="E91" s="63" t="s">
        <v>279</v>
      </c>
      <c r="F91" s="63" t="s">
        <v>303</v>
      </c>
      <c r="G91" s="63" t="s">
        <v>60</v>
      </c>
      <c r="H91" s="63" t="s">
        <v>321</v>
      </c>
      <c r="I91" s="75" t="s">
        <v>98</v>
      </c>
      <c r="J91" s="63" t="s">
        <v>322</v>
      </c>
      <c r="K91" s="72">
        <v>10</v>
      </c>
      <c r="L91" s="72" t="s">
        <v>230</v>
      </c>
      <c r="M91" s="72">
        <v>1</v>
      </c>
      <c r="N91" s="72">
        <v>23</v>
      </c>
      <c r="O91" s="72">
        <v>211</v>
      </c>
      <c r="P91" s="72">
        <v>995.51</v>
      </c>
      <c r="Q91" s="72">
        <f t="shared" si="44"/>
        <v>995.51</v>
      </c>
      <c r="R91" s="72">
        <v>600</v>
      </c>
      <c r="S91" s="72">
        <v>288.231</v>
      </c>
      <c r="T91" s="72">
        <v>107.279</v>
      </c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 t="s">
        <v>308</v>
      </c>
      <c r="AI91" s="72" t="s">
        <v>309</v>
      </c>
      <c r="AJ91" s="72" t="s">
        <v>310</v>
      </c>
      <c r="AK91" s="72" t="s">
        <v>311</v>
      </c>
      <c r="AL91" s="72" t="s">
        <v>69</v>
      </c>
      <c r="AM91" s="76" t="s">
        <v>323</v>
      </c>
      <c r="AN91" s="74" t="s">
        <v>313</v>
      </c>
      <c r="AO91" s="77" t="s">
        <v>72</v>
      </c>
      <c r="AP91" s="78" t="s">
        <v>73</v>
      </c>
      <c r="AQ91" s="76" t="s">
        <v>74</v>
      </c>
    </row>
    <row r="92" s="25" customFormat="1" ht="206" customHeight="1" spans="1:43">
      <c r="A92" s="60">
        <f>SUBTOTAL(3,$D$12:D92)</f>
        <v>27</v>
      </c>
      <c r="B92" s="84" t="s">
        <v>324</v>
      </c>
      <c r="C92" s="84">
        <v>2026</v>
      </c>
      <c r="D92" s="63" t="s">
        <v>325</v>
      </c>
      <c r="E92" s="63" t="s">
        <v>279</v>
      </c>
      <c r="F92" s="63" t="s">
        <v>303</v>
      </c>
      <c r="G92" s="63" t="s">
        <v>60</v>
      </c>
      <c r="H92" s="63" t="s">
        <v>326</v>
      </c>
      <c r="I92" s="75" t="s">
        <v>98</v>
      </c>
      <c r="J92" s="63" t="s">
        <v>327</v>
      </c>
      <c r="K92" s="72">
        <v>15</v>
      </c>
      <c r="L92" s="72" t="s">
        <v>230</v>
      </c>
      <c r="M92" s="72">
        <v>1</v>
      </c>
      <c r="N92" s="72">
        <v>219</v>
      </c>
      <c r="O92" s="72">
        <v>817</v>
      </c>
      <c r="P92" s="72">
        <v>1200</v>
      </c>
      <c r="Q92" s="72">
        <f t="shared" si="44"/>
        <v>1200</v>
      </c>
      <c r="R92" s="72">
        <v>600</v>
      </c>
      <c r="S92" s="72">
        <v>295</v>
      </c>
      <c r="T92" s="72">
        <v>305</v>
      </c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 t="s">
        <v>308</v>
      </c>
      <c r="AI92" s="72" t="s">
        <v>309</v>
      </c>
      <c r="AJ92" s="72" t="s">
        <v>310</v>
      </c>
      <c r="AK92" s="72" t="s">
        <v>311</v>
      </c>
      <c r="AL92" s="72" t="s">
        <v>69</v>
      </c>
      <c r="AM92" s="76" t="s">
        <v>328</v>
      </c>
      <c r="AN92" s="74" t="s">
        <v>313</v>
      </c>
      <c r="AO92" s="77" t="s">
        <v>72</v>
      </c>
      <c r="AP92" s="78" t="s">
        <v>73</v>
      </c>
      <c r="AQ92" s="76" t="s">
        <v>74</v>
      </c>
    </row>
    <row r="93" s="25" customFormat="1" ht="30" hidden="1" customHeight="1" spans="1:43">
      <c r="A93" s="68" t="s">
        <v>55</v>
      </c>
      <c r="B93" s="54" t="s">
        <v>329</v>
      </c>
      <c r="C93" s="54"/>
      <c r="D93" s="54"/>
      <c r="E93" s="54"/>
      <c r="F93" s="54"/>
      <c r="G93" s="54"/>
      <c r="H93" s="54"/>
      <c r="I93" s="54"/>
      <c r="J93" s="54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70"/>
      <c r="AI93" s="70"/>
      <c r="AJ93" s="70"/>
      <c r="AK93" s="70"/>
      <c r="AL93" s="70"/>
      <c r="AM93" s="70"/>
      <c r="AN93" s="71"/>
      <c r="AO93" s="69"/>
      <c r="AP93" s="70"/>
      <c r="AQ93" s="70"/>
    </row>
    <row r="94" s="25" customFormat="1" ht="30" hidden="1" customHeight="1" spans="1:43">
      <c r="A94" s="68" t="s">
        <v>55</v>
      </c>
      <c r="B94" s="54" t="s">
        <v>330</v>
      </c>
      <c r="C94" s="54"/>
      <c r="D94" s="54"/>
      <c r="E94" s="54"/>
      <c r="F94" s="54"/>
      <c r="G94" s="54"/>
      <c r="H94" s="54"/>
      <c r="I94" s="54"/>
      <c r="J94" s="54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70"/>
      <c r="AI94" s="70"/>
      <c r="AJ94" s="70"/>
      <c r="AK94" s="70"/>
      <c r="AL94" s="70"/>
      <c r="AM94" s="70"/>
      <c r="AN94" s="71"/>
      <c r="AO94" s="69"/>
      <c r="AP94" s="70"/>
      <c r="AQ94" s="70"/>
    </row>
    <row r="95" s="25" customFormat="1" ht="30" hidden="1" customHeight="1" spans="1:43">
      <c r="A95" s="68" t="s">
        <v>55</v>
      </c>
      <c r="B95" s="54" t="s">
        <v>331</v>
      </c>
      <c r="C95" s="54"/>
      <c r="D95" s="54"/>
      <c r="E95" s="54"/>
      <c r="F95" s="54"/>
      <c r="G95" s="54"/>
      <c r="H95" s="54"/>
      <c r="I95" s="54"/>
      <c r="J95" s="54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70"/>
      <c r="AI95" s="70"/>
      <c r="AJ95" s="70"/>
      <c r="AK95" s="70"/>
      <c r="AL95" s="70"/>
      <c r="AM95" s="70"/>
      <c r="AN95" s="71"/>
      <c r="AO95" s="69"/>
      <c r="AP95" s="70"/>
      <c r="AQ95" s="70"/>
    </row>
    <row r="96" s="25" customFormat="1" ht="30" hidden="1" customHeight="1" spans="1:43">
      <c r="A96" s="68" t="s">
        <v>55</v>
      </c>
      <c r="B96" s="54" t="s">
        <v>332</v>
      </c>
      <c r="C96" s="54"/>
      <c r="D96" s="54"/>
      <c r="E96" s="54"/>
      <c r="F96" s="54"/>
      <c r="G96" s="54"/>
      <c r="H96" s="54"/>
      <c r="I96" s="54"/>
      <c r="J96" s="54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70"/>
      <c r="AI96" s="70"/>
      <c r="AJ96" s="70"/>
      <c r="AK96" s="70"/>
      <c r="AL96" s="70"/>
      <c r="AM96" s="70"/>
      <c r="AN96" s="71"/>
      <c r="AO96" s="69"/>
      <c r="AP96" s="70"/>
      <c r="AQ96" s="70"/>
    </row>
    <row r="97" s="25" customFormat="1" ht="30" hidden="1" customHeight="1" spans="1:43">
      <c r="A97" s="68" t="s">
        <v>55</v>
      </c>
      <c r="B97" s="54" t="s">
        <v>333</v>
      </c>
      <c r="C97" s="54"/>
      <c r="D97" s="54"/>
      <c r="E97" s="54"/>
      <c r="F97" s="54"/>
      <c r="G97" s="54"/>
      <c r="H97" s="54"/>
      <c r="I97" s="54"/>
      <c r="J97" s="54"/>
      <c r="K97" s="69"/>
      <c r="L97" s="69" t="e">
        <f>SUM(#REF!)</f>
        <v>#REF!</v>
      </c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70"/>
      <c r="AI97" s="70"/>
      <c r="AJ97" s="70"/>
      <c r="AK97" s="70"/>
      <c r="AL97" s="70"/>
      <c r="AM97" s="70"/>
      <c r="AN97" s="71"/>
      <c r="AO97" s="69"/>
      <c r="AP97" s="70"/>
      <c r="AQ97" s="70"/>
    </row>
    <row r="98" s="25" customFormat="1" ht="30" hidden="1" customHeight="1" spans="1:43">
      <c r="A98" s="86" t="s">
        <v>53</v>
      </c>
      <c r="B98" s="54" t="s">
        <v>334</v>
      </c>
      <c r="C98" s="54"/>
      <c r="D98" s="54"/>
      <c r="E98" s="54"/>
      <c r="F98" s="54"/>
      <c r="G98" s="54"/>
      <c r="H98" s="54"/>
      <c r="I98" s="54"/>
      <c r="J98" s="54"/>
      <c r="K98" s="69">
        <f>K99+K100+K101+K102</f>
        <v>1501.4</v>
      </c>
      <c r="L98" s="69"/>
      <c r="M98" s="69">
        <f t="shared" ref="M98:R98" si="47">M99+M100+M101+M102</f>
        <v>2</v>
      </c>
      <c r="N98" s="69">
        <f t="shared" si="47"/>
        <v>414</v>
      </c>
      <c r="O98" s="69">
        <f t="shared" si="47"/>
        <v>1292</v>
      </c>
      <c r="P98" s="69">
        <f t="shared" si="47"/>
        <v>970</v>
      </c>
      <c r="Q98" s="69">
        <f t="shared" si="47"/>
        <v>970</v>
      </c>
      <c r="R98" s="69">
        <f t="shared" si="47"/>
        <v>0</v>
      </c>
      <c r="S98" s="69">
        <f t="shared" ref="S98:AG98" si="48">S99+S100+S101+S102</f>
        <v>217</v>
      </c>
      <c r="T98" s="69">
        <f t="shared" si="48"/>
        <v>0</v>
      </c>
      <c r="U98" s="69">
        <f t="shared" si="48"/>
        <v>0</v>
      </c>
      <c r="V98" s="69">
        <f t="shared" si="48"/>
        <v>0</v>
      </c>
      <c r="W98" s="69">
        <f t="shared" si="48"/>
        <v>753</v>
      </c>
      <c r="X98" s="69">
        <f t="shared" si="48"/>
        <v>0</v>
      </c>
      <c r="Y98" s="69">
        <f t="shared" si="48"/>
        <v>0</v>
      </c>
      <c r="Z98" s="69">
        <f t="shared" si="48"/>
        <v>0</v>
      </c>
      <c r="AA98" s="69">
        <f t="shared" si="48"/>
        <v>0</v>
      </c>
      <c r="AB98" s="69">
        <f t="shared" si="48"/>
        <v>0</v>
      </c>
      <c r="AC98" s="69">
        <f t="shared" si="48"/>
        <v>0</v>
      </c>
      <c r="AD98" s="69">
        <f t="shared" si="48"/>
        <v>0</v>
      </c>
      <c r="AE98" s="69">
        <f t="shared" si="48"/>
        <v>0</v>
      </c>
      <c r="AF98" s="69">
        <f t="shared" si="48"/>
        <v>0</v>
      </c>
      <c r="AG98" s="69">
        <f t="shared" si="48"/>
        <v>0</v>
      </c>
      <c r="AH98" s="70"/>
      <c r="AI98" s="70"/>
      <c r="AJ98" s="70"/>
      <c r="AK98" s="70"/>
      <c r="AL98" s="70"/>
      <c r="AM98" s="70"/>
      <c r="AN98" s="71"/>
      <c r="AO98" s="69"/>
      <c r="AP98" s="70"/>
      <c r="AQ98" s="70"/>
    </row>
    <row r="99" s="25" customFormat="1" ht="30" hidden="1" customHeight="1" spans="1:43">
      <c r="A99" s="68" t="s">
        <v>55</v>
      </c>
      <c r="B99" s="54" t="s">
        <v>335</v>
      </c>
      <c r="C99" s="54"/>
      <c r="D99" s="54"/>
      <c r="E99" s="54"/>
      <c r="F99" s="54"/>
      <c r="G99" s="54"/>
      <c r="H99" s="54"/>
      <c r="I99" s="54"/>
      <c r="J99" s="54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70"/>
      <c r="AI99" s="70"/>
      <c r="AJ99" s="70"/>
      <c r="AK99" s="70"/>
      <c r="AL99" s="70"/>
      <c r="AM99" s="70"/>
      <c r="AN99" s="71"/>
      <c r="AO99" s="69"/>
      <c r="AP99" s="70"/>
      <c r="AQ99" s="70"/>
    </row>
    <row r="100" s="25" customFormat="1" ht="30" hidden="1" customHeight="1" spans="1:43">
      <c r="A100" s="68" t="s">
        <v>55</v>
      </c>
      <c r="B100" s="54" t="s">
        <v>336</v>
      </c>
      <c r="C100" s="54"/>
      <c r="D100" s="54"/>
      <c r="E100" s="54"/>
      <c r="F100" s="54"/>
      <c r="G100" s="54"/>
      <c r="H100" s="54"/>
      <c r="I100" s="54"/>
      <c r="J100" s="54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70"/>
      <c r="AI100" s="70"/>
      <c r="AJ100" s="70"/>
      <c r="AK100" s="70"/>
      <c r="AL100" s="70"/>
      <c r="AM100" s="70"/>
      <c r="AN100" s="71"/>
      <c r="AO100" s="69"/>
      <c r="AP100" s="70"/>
      <c r="AQ100" s="70"/>
    </row>
    <row r="101" s="25" customFormat="1" ht="30" hidden="1" customHeight="1" spans="1:43">
      <c r="A101" s="68" t="s">
        <v>55</v>
      </c>
      <c r="B101" s="54" t="s">
        <v>337</v>
      </c>
      <c r="C101" s="54"/>
      <c r="D101" s="54"/>
      <c r="E101" s="54"/>
      <c r="F101" s="54"/>
      <c r="G101" s="54"/>
      <c r="H101" s="54"/>
      <c r="I101" s="54"/>
      <c r="J101" s="54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70"/>
      <c r="AI101" s="70"/>
      <c r="AJ101" s="70"/>
      <c r="AK101" s="70"/>
      <c r="AL101" s="70"/>
      <c r="AM101" s="70"/>
      <c r="AN101" s="71"/>
      <c r="AO101" s="69"/>
      <c r="AP101" s="70"/>
      <c r="AQ101" s="70"/>
    </row>
    <row r="102" s="25" customFormat="1" ht="30" hidden="1" customHeight="1" spans="1:43">
      <c r="A102" s="68" t="s">
        <v>55</v>
      </c>
      <c r="B102" s="54" t="s">
        <v>338</v>
      </c>
      <c r="C102" s="54"/>
      <c r="D102" s="54"/>
      <c r="E102" s="54"/>
      <c r="F102" s="54"/>
      <c r="G102" s="54"/>
      <c r="H102" s="54"/>
      <c r="I102" s="54"/>
      <c r="J102" s="54"/>
      <c r="K102" s="69">
        <f t="shared" ref="K102:R102" si="49">SUM(K103:K104)</f>
        <v>1501.4</v>
      </c>
      <c r="L102" s="69">
        <f t="shared" si="49"/>
        <v>0</v>
      </c>
      <c r="M102" s="69">
        <f t="shared" si="49"/>
        <v>2</v>
      </c>
      <c r="N102" s="69">
        <f t="shared" si="49"/>
        <v>414</v>
      </c>
      <c r="O102" s="69">
        <f t="shared" si="49"/>
        <v>1292</v>
      </c>
      <c r="P102" s="69">
        <f t="shared" si="49"/>
        <v>970</v>
      </c>
      <c r="Q102" s="69">
        <f t="shared" si="49"/>
        <v>970</v>
      </c>
      <c r="R102" s="69">
        <f t="shared" si="49"/>
        <v>0</v>
      </c>
      <c r="S102" s="69">
        <f t="shared" ref="S102:AG102" si="50">SUM(S103:S104)</f>
        <v>217</v>
      </c>
      <c r="T102" s="69">
        <f t="shared" si="50"/>
        <v>0</v>
      </c>
      <c r="U102" s="69">
        <f t="shared" si="50"/>
        <v>0</v>
      </c>
      <c r="V102" s="69">
        <f t="shared" si="50"/>
        <v>0</v>
      </c>
      <c r="W102" s="69">
        <f t="shared" si="50"/>
        <v>753</v>
      </c>
      <c r="X102" s="69">
        <f t="shared" si="50"/>
        <v>0</v>
      </c>
      <c r="Y102" s="69">
        <f t="shared" si="50"/>
        <v>0</v>
      </c>
      <c r="Z102" s="69">
        <f t="shared" si="50"/>
        <v>0</v>
      </c>
      <c r="AA102" s="69">
        <f t="shared" si="50"/>
        <v>0</v>
      </c>
      <c r="AB102" s="69">
        <f t="shared" si="50"/>
        <v>0</v>
      </c>
      <c r="AC102" s="69">
        <f t="shared" si="50"/>
        <v>0</v>
      </c>
      <c r="AD102" s="69">
        <f t="shared" si="50"/>
        <v>0</v>
      </c>
      <c r="AE102" s="69">
        <f t="shared" si="50"/>
        <v>0</v>
      </c>
      <c r="AF102" s="69">
        <f t="shared" si="50"/>
        <v>0</v>
      </c>
      <c r="AG102" s="69">
        <f t="shared" si="50"/>
        <v>0</v>
      </c>
      <c r="AH102" s="70"/>
      <c r="AI102" s="70"/>
      <c r="AJ102" s="70"/>
      <c r="AK102" s="70"/>
      <c r="AL102" s="70"/>
      <c r="AM102" s="70"/>
      <c r="AN102" s="71"/>
      <c r="AO102" s="69"/>
      <c r="AP102" s="70"/>
      <c r="AQ102" s="70"/>
    </row>
    <row r="103" s="25" customFormat="1" ht="180" customHeight="1" spans="1:43">
      <c r="A103" s="60">
        <f>SUBTOTAL(3,$D$12:D103)</f>
        <v>28</v>
      </c>
      <c r="B103" s="70" t="s">
        <v>339</v>
      </c>
      <c r="C103" s="69">
        <v>2026</v>
      </c>
      <c r="D103" s="76" t="s">
        <v>340</v>
      </c>
      <c r="E103" s="76" t="s">
        <v>334</v>
      </c>
      <c r="F103" s="76" t="s">
        <v>338</v>
      </c>
      <c r="G103" s="70" t="s">
        <v>60</v>
      </c>
      <c r="H103" s="70" t="s">
        <v>341</v>
      </c>
      <c r="I103" s="76" t="s">
        <v>342</v>
      </c>
      <c r="J103" s="76" t="s">
        <v>343</v>
      </c>
      <c r="K103" s="69">
        <v>1.4</v>
      </c>
      <c r="L103" s="72" t="s">
        <v>230</v>
      </c>
      <c r="M103" s="70">
        <v>1</v>
      </c>
      <c r="N103" s="69">
        <v>164</v>
      </c>
      <c r="O103" s="69">
        <v>472</v>
      </c>
      <c r="P103" s="69">
        <v>260</v>
      </c>
      <c r="Q103" s="69">
        <f>R103+S103+T103+U103+V103+W103+X103+Y103+Z103+AA103+AC103+AD103+AE103</f>
        <v>260</v>
      </c>
      <c r="R103" s="70"/>
      <c r="S103" s="69">
        <v>107</v>
      </c>
      <c r="T103" s="70"/>
      <c r="U103" s="69"/>
      <c r="V103" s="69"/>
      <c r="W103" s="69">
        <v>153</v>
      </c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69" t="s">
        <v>138</v>
      </c>
      <c r="AI103" s="77" t="s">
        <v>139</v>
      </c>
      <c r="AJ103" s="77" t="s">
        <v>344</v>
      </c>
      <c r="AK103" s="77" t="s">
        <v>345</v>
      </c>
      <c r="AL103" s="77" t="s">
        <v>84</v>
      </c>
      <c r="AM103" s="76" t="s">
        <v>346</v>
      </c>
      <c r="AN103" s="76" t="s">
        <v>347</v>
      </c>
      <c r="AO103" s="87" t="s">
        <v>119</v>
      </c>
      <c r="AP103" s="78" t="s">
        <v>120</v>
      </c>
      <c r="AQ103" s="61" t="s">
        <v>74</v>
      </c>
    </row>
    <row r="104" s="25" customFormat="1" ht="144" customHeight="1" spans="1:43">
      <c r="A104" s="60">
        <f>SUBTOTAL(3,$D$12:D104)</f>
        <v>29</v>
      </c>
      <c r="B104" s="84" t="s">
        <v>348</v>
      </c>
      <c r="C104" s="61">
        <v>2026</v>
      </c>
      <c r="D104" s="63" t="s">
        <v>349</v>
      </c>
      <c r="E104" s="63" t="s">
        <v>334</v>
      </c>
      <c r="F104" s="63" t="s">
        <v>338</v>
      </c>
      <c r="G104" s="63" t="s">
        <v>60</v>
      </c>
      <c r="H104" s="63" t="s">
        <v>350</v>
      </c>
      <c r="I104" s="75" t="s">
        <v>351</v>
      </c>
      <c r="J104" s="63" t="s">
        <v>352</v>
      </c>
      <c r="K104" s="72">
        <v>1500</v>
      </c>
      <c r="L104" s="72" t="s">
        <v>353</v>
      </c>
      <c r="M104" s="72">
        <v>1</v>
      </c>
      <c r="N104" s="72">
        <v>250</v>
      </c>
      <c r="O104" s="72">
        <v>820</v>
      </c>
      <c r="P104" s="60">
        <v>710</v>
      </c>
      <c r="Q104" s="72">
        <f>R104+S104+T104+U104+V104+W104+X104+Y104+Z104+AA104+AC104+AD104+AE104</f>
        <v>710</v>
      </c>
      <c r="R104" s="72"/>
      <c r="S104" s="72">
        <v>110</v>
      </c>
      <c r="T104" s="72"/>
      <c r="U104" s="72"/>
      <c r="V104" s="72"/>
      <c r="W104" s="72">
        <v>600</v>
      </c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 t="s">
        <v>237</v>
      </c>
      <c r="AI104" s="77" t="s">
        <v>238</v>
      </c>
      <c r="AJ104" s="77" t="s">
        <v>344</v>
      </c>
      <c r="AK104" s="64" t="s">
        <v>345</v>
      </c>
      <c r="AL104" s="64" t="s">
        <v>84</v>
      </c>
      <c r="AM104" s="76" t="s">
        <v>354</v>
      </c>
      <c r="AN104" s="76" t="s">
        <v>354</v>
      </c>
      <c r="AO104" s="85" t="s">
        <v>119</v>
      </c>
      <c r="AP104" s="78" t="s">
        <v>120</v>
      </c>
      <c r="AQ104" s="61" t="s">
        <v>74</v>
      </c>
    </row>
    <row r="105" s="25" customFormat="1" ht="30" hidden="1" customHeight="1" spans="1:43">
      <c r="A105" s="86" t="s">
        <v>53</v>
      </c>
      <c r="B105" s="54" t="s">
        <v>355</v>
      </c>
      <c r="C105" s="54"/>
      <c r="D105" s="54"/>
      <c r="E105" s="54"/>
      <c r="F105" s="54"/>
      <c r="G105" s="54"/>
      <c r="H105" s="54"/>
      <c r="I105" s="54"/>
      <c r="J105" s="54"/>
      <c r="K105" s="69">
        <f>K106+K107+K108+K109+K110+K111</f>
        <v>0</v>
      </c>
      <c r="L105" s="69"/>
      <c r="M105" s="69">
        <f t="shared" ref="M105:R105" si="51">M106+M107+M108+M109+M110+M111</f>
        <v>0</v>
      </c>
      <c r="N105" s="69">
        <f t="shared" si="51"/>
        <v>0</v>
      </c>
      <c r="O105" s="69">
        <f t="shared" si="51"/>
        <v>0</v>
      </c>
      <c r="P105" s="69">
        <f t="shared" si="51"/>
        <v>0</v>
      </c>
      <c r="Q105" s="69">
        <f t="shared" si="51"/>
        <v>0</v>
      </c>
      <c r="R105" s="69">
        <f t="shared" si="51"/>
        <v>0</v>
      </c>
      <c r="S105" s="69">
        <f t="shared" ref="S105:AG105" si="52">S106+S107+S108+S109+S110+S111</f>
        <v>0</v>
      </c>
      <c r="T105" s="69">
        <f t="shared" si="52"/>
        <v>0</v>
      </c>
      <c r="U105" s="69">
        <f t="shared" si="52"/>
        <v>0</v>
      </c>
      <c r="V105" s="69">
        <f t="shared" si="52"/>
        <v>0</v>
      </c>
      <c r="W105" s="69">
        <f t="shared" si="52"/>
        <v>0</v>
      </c>
      <c r="X105" s="69">
        <f t="shared" si="52"/>
        <v>0</v>
      </c>
      <c r="Y105" s="69">
        <f t="shared" si="52"/>
        <v>0</v>
      </c>
      <c r="Z105" s="69">
        <f t="shared" si="52"/>
        <v>0</v>
      </c>
      <c r="AA105" s="69">
        <f t="shared" si="52"/>
        <v>0</v>
      </c>
      <c r="AB105" s="69">
        <f t="shared" si="52"/>
        <v>0</v>
      </c>
      <c r="AC105" s="69">
        <f t="shared" si="52"/>
        <v>0</v>
      </c>
      <c r="AD105" s="69">
        <f t="shared" si="52"/>
        <v>0</v>
      </c>
      <c r="AE105" s="69">
        <f t="shared" si="52"/>
        <v>0</v>
      </c>
      <c r="AF105" s="69">
        <f t="shared" si="52"/>
        <v>0</v>
      </c>
      <c r="AG105" s="69">
        <f t="shared" si="52"/>
        <v>0</v>
      </c>
      <c r="AH105" s="70"/>
      <c r="AI105" s="70"/>
      <c r="AJ105" s="70"/>
      <c r="AK105" s="70"/>
      <c r="AL105" s="70"/>
      <c r="AM105" s="70"/>
      <c r="AN105" s="71"/>
      <c r="AO105" s="69"/>
      <c r="AP105" s="70"/>
      <c r="AQ105" s="70"/>
    </row>
    <row r="106" s="25" customFormat="1" ht="30" hidden="1" customHeight="1" spans="1:43">
      <c r="A106" s="68" t="s">
        <v>55</v>
      </c>
      <c r="B106" s="54" t="s">
        <v>356</v>
      </c>
      <c r="C106" s="54"/>
      <c r="D106" s="54"/>
      <c r="E106" s="54"/>
      <c r="F106" s="54"/>
      <c r="G106" s="54"/>
      <c r="H106" s="54"/>
      <c r="I106" s="54"/>
      <c r="J106" s="54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70"/>
      <c r="AI106" s="70"/>
      <c r="AJ106" s="70"/>
      <c r="AK106" s="70"/>
      <c r="AL106" s="70"/>
      <c r="AM106" s="70"/>
      <c r="AN106" s="71"/>
      <c r="AO106" s="69"/>
      <c r="AP106" s="70"/>
      <c r="AQ106" s="70"/>
    </row>
    <row r="107" s="25" customFormat="1" ht="30" hidden="1" customHeight="1" spans="1:43">
      <c r="A107" s="68" t="s">
        <v>55</v>
      </c>
      <c r="B107" s="54" t="s">
        <v>357</v>
      </c>
      <c r="C107" s="54"/>
      <c r="D107" s="54"/>
      <c r="E107" s="54"/>
      <c r="F107" s="54"/>
      <c r="G107" s="54"/>
      <c r="H107" s="54"/>
      <c r="I107" s="54"/>
      <c r="J107" s="54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70"/>
      <c r="AI107" s="70"/>
      <c r="AJ107" s="70"/>
      <c r="AK107" s="70"/>
      <c r="AL107" s="70"/>
      <c r="AM107" s="70"/>
      <c r="AN107" s="71"/>
      <c r="AO107" s="69"/>
      <c r="AP107" s="70"/>
      <c r="AQ107" s="70"/>
    </row>
    <row r="108" s="25" customFormat="1" ht="30" hidden="1" customHeight="1" spans="1:43">
      <c r="A108" s="68" t="s">
        <v>55</v>
      </c>
      <c r="B108" s="54" t="s">
        <v>358</v>
      </c>
      <c r="C108" s="54"/>
      <c r="D108" s="54"/>
      <c r="E108" s="54"/>
      <c r="F108" s="54"/>
      <c r="G108" s="54"/>
      <c r="H108" s="54"/>
      <c r="I108" s="54"/>
      <c r="J108" s="54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70"/>
      <c r="AI108" s="70"/>
      <c r="AJ108" s="70"/>
      <c r="AK108" s="70"/>
      <c r="AL108" s="70"/>
      <c r="AM108" s="70"/>
      <c r="AN108" s="71"/>
      <c r="AO108" s="69"/>
      <c r="AP108" s="70"/>
      <c r="AQ108" s="70"/>
    </row>
    <row r="109" s="25" customFormat="1" ht="30" hidden="1" customHeight="1" spans="1:43">
      <c r="A109" s="68" t="s">
        <v>55</v>
      </c>
      <c r="B109" s="54" t="s">
        <v>359</v>
      </c>
      <c r="C109" s="54"/>
      <c r="D109" s="54"/>
      <c r="E109" s="54"/>
      <c r="F109" s="54"/>
      <c r="G109" s="54"/>
      <c r="H109" s="54"/>
      <c r="I109" s="54"/>
      <c r="J109" s="54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70"/>
      <c r="AI109" s="70"/>
      <c r="AJ109" s="70"/>
      <c r="AK109" s="70"/>
      <c r="AL109" s="70"/>
      <c r="AM109" s="70"/>
      <c r="AN109" s="71"/>
      <c r="AO109" s="69"/>
      <c r="AP109" s="70"/>
      <c r="AQ109" s="70"/>
    </row>
    <row r="110" s="25" customFormat="1" ht="30" hidden="1" customHeight="1" spans="1:43">
      <c r="A110" s="68" t="s">
        <v>55</v>
      </c>
      <c r="B110" s="54" t="s">
        <v>360</v>
      </c>
      <c r="C110" s="54"/>
      <c r="D110" s="54"/>
      <c r="E110" s="54"/>
      <c r="F110" s="54"/>
      <c r="G110" s="54"/>
      <c r="H110" s="54"/>
      <c r="I110" s="54"/>
      <c r="J110" s="54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70"/>
      <c r="AI110" s="70"/>
      <c r="AJ110" s="70"/>
      <c r="AK110" s="70"/>
      <c r="AL110" s="70"/>
      <c r="AM110" s="70"/>
      <c r="AN110" s="71"/>
      <c r="AO110" s="69"/>
      <c r="AP110" s="70"/>
      <c r="AQ110" s="70"/>
    </row>
    <row r="111" s="25" customFormat="1" ht="30" hidden="1" customHeight="1" spans="1:43">
      <c r="A111" s="68" t="s">
        <v>55</v>
      </c>
      <c r="B111" s="54" t="s">
        <v>361</v>
      </c>
      <c r="C111" s="54"/>
      <c r="D111" s="54"/>
      <c r="E111" s="54"/>
      <c r="F111" s="54"/>
      <c r="G111" s="54"/>
      <c r="H111" s="54"/>
      <c r="I111" s="54"/>
      <c r="J111" s="54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70"/>
      <c r="AI111" s="70"/>
      <c r="AJ111" s="70"/>
      <c r="AK111" s="70"/>
      <c r="AL111" s="70"/>
      <c r="AM111" s="70"/>
      <c r="AN111" s="71"/>
      <c r="AO111" s="69"/>
      <c r="AP111" s="70"/>
      <c r="AQ111" s="70"/>
    </row>
    <row r="112" s="25" customFormat="1" ht="30" hidden="1" customHeight="1" spans="1:43">
      <c r="A112" s="53" t="s">
        <v>51</v>
      </c>
      <c r="B112" s="54" t="s">
        <v>362</v>
      </c>
      <c r="C112" s="54"/>
      <c r="D112" s="54"/>
      <c r="E112" s="54"/>
      <c r="F112" s="54"/>
      <c r="G112" s="54"/>
      <c r="H112" s="54"/>
      <c r="I112" s="54"/>
      <c r="J112" s="54"/>
      <c r="K112" s="69"/>
      <c r="L112" s="69"/>
      <c r="M112" s="69">
        <f>M113</f>
        <v>2</v>
      </c>
      <c r="N112" s="69"/>
      <c r="O112" s="69"/>
      <c r="P112" s="69">
        <f>P113</f>
        <v>3700</v>
      </c>
      <c r="Q112" s="69">
        <f>Q113</f>
        <v>3700</v>
      </c>
      <c r="R112" s="69">
        <f>R113</f>
        <v>1797.73625</v>
      </c>
      <c r="S112" s="69">
        <f t="shared" ref="S112:AG112" si="53">S113</f>
        <v>1085.15565</v>
      </c>
      <c r="T112" s="69">
        <f t="shared" si="53"/>
        <v>817.1081</v>
      </c>
      <c r="U112" s="69">
        <f t="shared" si="53"/>
        <v>0</v>
      </c>
      <c r="V112" s="69">
        <f t="shared" si="53"/>
        <v>0</v>
      </c>
      <c r="W112" s="69">
        <f t="shared" si="53"/>
        <v>0</v>
      </c>
      <c r="X112" s="69">
        <f t="shared" si="53"/>
        <v>0</v>
      </c>
      <c r="Y112" s="69">
        <f t="shared" si="53"/>
        <v>0</v>
      </c>
      <c r="Z112" s="69">
        <f t="shared" si="53"/>
        <v>0</v>
      </c>
      <c r="AA112" s="69">
        <f t="shared" si="53"/>
        <v>0</v>
      </c>
      <c r="AB112" s="69">
        <f t="shared" si="53"/>
        <v>0</v>
      </c>
      <c r="AC112" s="69">
        <f t="shared" si="53"/>
        <v>0</v>
      </c>
      <c r="AD112" s="69">
        <f t="shared" si="53"/>
        <v>0</v>
      </c>
      <c r="AE112" s="69">
        <f t="shared" si="53"/>
        <v>0</v>
      </c>
      <c r="AF112" s="69">
        <f t="shared" si="53"/>
        <v>0</v>
      </c>
      <c r="AG112" s="69">
        <f t="shared" si="53"/>
        <v>0</v>
      </c>
      <c r="AH112" s="70"/>
      <c r="AI112" s="70"/>
      <c r="AJ112" s="70"/>
      <c r="AK112" s="70"/>
      <c r="AL112" s="70"/>
      <c r="AM112" s="70"/>
      <c r="AN112" s="71"/>
      <c r="AO112" s="69"/>
      <c r="AP112" s="70"/>
      <c r="AQ112" s="70"/>
    </row>
    <row r="113" s="25" customFormat="1" ht="30" hidden="1" customHeight="1" spans="1:43">
      <c r="A113" s="53" t="s">
        <v>53</v>
      </c>
      <c r="B113" s="54" t="s">
        <v>362</v>
      </c>
      <c r="C113" s="54"/>
      <c r="D113" s="54"/>
      <c r="E113" s="54"/>
      <c r="F113" s="54"/>
      <c r="G113" s="54"/>
      <c r="H113" s="54"/>
      <c r="I113" s="54"/>
      <c r="J113" s="54"/>
      <c r="K113" s="69">
        <f>K114+K115+K118+K119+K120+K121</f>
        <v>2</v>
      </c>
      <c r="L113" s="69"/>
      <c r="M113" s="69">
        <f t="shared" ref="M113:R113" si="54">M114+M115+M118+M119+M120+M121</f>
        <v>2</v>
      </c>
      <c r="N113" s="69">
        <f t="shared" si="54"/>
        <v>2683</v>
      </c>
      <c r="O113" s="69">
        <f t="shared" si="54"/>
        <v>12178</v>
      </c>
      <c r="P113" s="69">
        <f t="shared" si="54"/>
        <v>3700</v>
      </c>
      <c r="Q113" s="69">
        <f t="shared" si="54"/>
        <v>3700</v>
      </c>
      <c r="R113" s="69">
        <f t="shared" si="54"/>
        <v>1797.73625</v>
      </c>
      <c r="S113" s="69">
        <f t="shared" ref="S113:AG113" si="55">S114+S115+S118+S119+S120+S121</f>
        <v>1085.15565</v>
      </c>
      <c r="T113" s="69">
        <f t="shared" si="55"/>
        <v>817.1081</v>
      </c>
      <c r="U113" s="69">
        <f t="shared" si="55"/>
        <v>0</v>
      </c>
      <c r="V113" s="69">
        <f t="shared" si="55"/>
        <v>0</v>
      </c>
      <c r="W113" s="69">
        <f t="shared" si="55"/>
        <v>0</v>
      </c>
      <c r="X113" s="69">
        <f t="shared" si="55"/>
        <v>0</v>
      </c>
      <c r="Y113" s="69">
        <f t="shared" si="55"/>
        <v>0</v>
      </c>
      <c r="Z113" s="69">
        <f t="shared" si="55"/>
        <v>0</v>
      </c>
      <c r="AA113" s="69">
        <f t="shared" si="55"/>
        <v>0</v>
      </c>
      <c r="AB113" s="69">
        <f t="shared" si="55"/>
        <v>0</v>
      </c>
      <c r="AC113" s="69">
        <f t="shared" si="55"/>
        <v>0</v>
      </c>
      <c r="AD113" s="69">
        <f t="shared" si="55"/>
        <v>0</v>
      </c>
      <c r="AE113" s="69">
        <f t="shared" si="55"/>
        <v>0</v>
      </c>
      <c r="AF113" s="69">
        <f t="shared" si="55"/>
        <v>0</v>
      </c>
      <c r="AG113" s="69">
        <f t="shared" si="55"/>
        <v>0</v>
      </c>
      <c r="AH113" s="70"/>
      <c r="AI113" s="70"/>
      <c r="AJ113" s="70"/>
      <c r="AK113" s="70"/>
      <c r="AL113" s="70"/>
      <c r="AM113" s="70"/>
      <c r="AN113" s="71"/>
      <c r="AO113" s="69"/>
      <c r="AP113" s="70"/>
      <c r="AQ113" s="70"/>
    </row>
    <row r="114" s="25" customFormat="1" ht="30" hidden="1" customHeight="1" spans="1:43">
      <c r="A114" s="68" t="s">
        <v>55</v>
      </c>
      <c r="B114" s="54" t="s">
        <v>363</v>
      </c>
      <c r="C114" s="54"/>
      <c r="D114" s="54"/>
      <c r="E114" s="54"/>
      <c r="F114" s="54"/>
      <c r="G114" s="54"/>
      <c r="H114" s="54"/>
      <c r="I114" s="54"/>
      <c r="J114" s="54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70"/>
      <c r="AI114" s="70"/>
      <c r="AJ114" s="70"/>
      <c r="AK114" s="70"/>
      <c r="AL114" s="70"/>
      <c r="AM114" s="70"/>
      <c r="AN114" s="71"/>
      <c r="AO114" s="69"/>
      <c r="AP114" s="70"/>
      <c r="AQ114" s="70"/>
    </row>
    <row r="115" s="25" customFormat="1" ht="30" hidden="1" customHeight="1" spans="1:43">
      <c r="A115" s="68" t="s">
        <v>55</v>
      </c>
      <c r="B115" s="54" t="s">
        <v>364</v>
      </c>
      <c r="C115" s="54"/>
      <c r="D115" s="54"/>
      <c r="E115" s="54"/>
      <c r="F115" s="54"/>
      <c r="G115" s="54"/>
      <c r="H115" s="54"/>
      <c r="I115" s="54"/>
      <c r="J115" s="54"/>
      <c r="K115" s="69">
        <f t="shared" ref="K115:R115" si="56">SUM(K116:K117)</f>
        <v>2</v>
      </c>
      <c r="L115" s="69">
        <f t="shared" si="56"/>
        <v>0</v>
      </c>
      <c r="M115" s="69">
        <f t="shared" si="56"/>
        <v>2</v>
      </c>
      <c r="N115" s="69">
        <f t="shared" si="56"/>
        <v>2683</v>
      </c>
      <c r="O115" s="69">
        <f t="shared" si="56"/>
        <v>12178</v>
      </c>
      <c r="P115" s="69">
        <f t="shared" si="56"/>
        <v>3700</v>
      </c>
      <c r="Q115" s="69">
        <f t="shared" si="56"/>
        <v>3700</v>
      </c>
      <c r="R115" s="69">
        <f t="shared" si="56"/>
        <v>1797.73625</v>
      </c>
      <c r="S115" s="69">
        <f t="shared" ref="S115:AG115" si="57">SUM(S116:S117)</f>
        <v>1085.15565</v>
      </c>
      <c r="T115" s="69">
        <f t="shared" si="57"/>
        <v>817.1081</v>
      </c>
      <c r="U115" s="69">
        <f t="shared" si="57"/>
        <v>0</v>
      </c>
      <c r="V115" s="69">
        <f t="shared" si="57"/>
        <v>0</v>
      </c>
      <c r="W115" s="69">
        <f t="shared" si="57"/>
        <v>0</v>
      </c>
      <c r="X115" s="69">
        <f t="shared" si="57"/>
        <v>0</v>
      </c>
      <c r="Y115" s="69">
        <f t="shared" si="57"/>
        <v>0</v>
      </c>
      <c r="Z115" s="69">
        <f t="shared" si="57"/>
        <v>0</v>
      </c>
      <c r="AA115" s="69">
        <f t="shared" si="57"/>
        <v>0</v>
      </c>
      <c r="AB115" s="69">
        <f t="shared" si="57"/>
        <v>0</v>
      </c>
      <c r="AC115" s="69">
        <f t="shared" si="57"/>
        <v>0</v>
      </c>
      <c r="AD115" s="69">
        <f t="shared" si="57"/>
        <v>0</v>
      </c>
      <c r="AE115" s="69">
        <f t="shared" si="57"/>
        <v>0</v>
      </c>
      <c r="AF115" s="69">
        <f t="shared" si="57"/>
        <v>0</v>
      </c>
      <c r="AG115" s="69">
        <f t="shared" si="57"/>
        <v>0</v>
      </c>
      <c r="AH115" s="70"/>
      <c r="AI115" s="70"/>
      <c r="AJ115" s="70"/>
      <c r="AK115" s="70"/>
      <c r="AL115" s="70"/>
      <c r="AM115" s="70"/>
      <c r="AN115" s="71"/>
      <c r="AO115" s="69"/>
      <c r="AP115" s="70"/>
      <c r="AQ115" s="70"/>
    </row>
    <row r="116" s="25" customFormat="1" ht="108" customHeight="1" spans="1:43">
      <c r="A116" s="60">
        <f>SUBTOTAL(3,$D$12:D116)</f>
        <v>30</v>
      </c>
      <c r="B116" s="84" t="s">
        <v>365</v>
      </c>
      <c r="C116" s="84">
        <v>2026</v>
      </c>
      <c r="D116" s="63" t="s">
        <v>366</v>
      </c>
      <c r="E116" s="63" t="s">
        <v>367</v>
      </c>
      <c r="F116" s="63" t="s">
        <v>364</v>
      </c>
      <c r="G116" s="75" t="s">
        <v>60</v>
      </c>
      <c r="H116" s="63" t="s">
        <v>97</v>
      </c>
      <c r="I116" s="75" t="s">
        <v>98</v>
      </c>
      <c r="J116" s="63" t="s">
        <v>368</v>
      </c>
      <c r="K116" s="72">
        <v>1</v>
      </c>
      <c r="L116" s="72" t="s">
        <v>100</v>
      </c>
      <c r="M116" s="72">
        <v>1</v>
      </c>
      <c r="N116" s="72">
        <v>1683</v>
      </c>
      <c r="O116" s="72">
        <v>7378</v>
      </c>
      <c r="P116" s="60">
        <v>1500</v>
      </c>
      <c r="Q116" s="72">
        <f>R116+S116+T116+U116+V116+W116+X116+Y116+Z116+AA116+AC116+AD116+AE116</f>
        <v>1500</v>
      </c>
      <c r="R116" s="72">
        <v>697.73625</v>
      </c>
      <c r="S116" s="72">
        <v>585.15565</v>
      </c>
      <c r="T116" s="72">
        <v>217.1081</v>
      </c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 t="s">
        <v>101</v>
      </c>
      <c r="AI116" s="72" t="s">
        <v>102</v>
      </c>
      <c r="AJ116" s="72" t="s">
        <v>344</v>
      </c>
      <c r="AK116" s="72" t="s">
        <v>345</v>
      </c>
      <c r="AL116" s="77" t="s">
        <v>84</v>
      </c>
      <c r="AM116" s="76" t="s">
        <v>369</v>
      </c>
      <c r="AN116" s="75" t="s">
        <v>370</v>
      </c>
      <c r="AO116" s="77" t="s">
        <v>72</v>
      </c>
      <c r="AP116" s="78" t="s">
        <v>73</v>
      </c>
      <c r="AQ116" s="76" t="s">
        <v>74</v>
      </c>
    </row>
    <row r="117" s="25" customFormat="1" ht="108" customHeight="1" spans="1:43">
      <c r="A117" s="60">
        <f>SUBTOTAL(3,$D$12:D117)</f>
        <v>31</v>
      </c>
      <c r="B117" s="84" t="s">
        <v>371</v>
      </c>
      <c r="C117" s="84">
        <v>2026</v>
      </c>
      <c r="D117" s="63" t="s">
        <v>372</v>
      </c>
      <c r="E117" s="63" t="s">
        <v>367</v>
      </c>
      <c r="F117" s="63" t="s">
        <v>364</v>
      </c>
      <c r="G117" s="75" t="s">
        <v>60</v>
      </c>
      <c r="H117" s="63" t="s">
        <v>373</v>
      </c>
      <c r="I117" s="75" t="s">
        <v>98</v>
      </c>
      <c r="J117" s="63" t="s">
        <v>374</v>
      </c>
      <c r="K117" s="72">
        <v>1</v>
      </c>
      <c r="L117" s="72" t="s">
        <v>100</v>
      </c>
      <c r="M117" s="72">
        <v>1</v>
      </c>
      <c r="N117" s="72">
        <v>1000</v>
      </c>
      <c r="O117" s="72">
        <v>4800</v>
      </c>
      <c r="P117" s="60">
        <v>2200</v>
      </c>
      <c r="Q117" s="72">
        <f>R117+S117+T117+U117+V117+W117+X117+Y117+Z117+AA117+AC117+AD117+AE117</f>
        <v>2200</v>
      </c>
      <c r="R117" s="72">
        <v>1100</v>
      </c>
      <c r="S117" s="72">
        <v>500</v>
      </c>
      <c r="T117" s="72">
        <v>600</v>
      </c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 t="s">
        <v>245</v>
      </c>
      <c r="AI117" s="72" t="s">
        <v>246</v>
      </c>
      <c r="AJ117" s="72" t="s">
        <v>375</v>
      </c>
      <c r="AK117" s="72" t="s">
        <v>376</v>
      </c>
      <c r="AL117" s="77" t="s">
        <v>84</v>
      </c>
      <c r="AM117" s="76" t="s">
        <v>377</v>
      </c>
      <c r="AN117" s="75" t="s">
        <v>370</v>
      </c>
      <c r="AO117" s="77" t="s">
        <v>72</v>
      </c>
      <c r="AP117" s="78" t="s">
        <v>73</v>
      </c>
      <c r="AQ117" s="76" t="s">
        <v>74</v>
      </c>
    </row>
    <row r="118" s="25" customFormat="1" ht="30" hidden="1" customHeight="1" spans="1:43">
      <c r="A118" s="68" t="s">
        <v>55</v>
      </c>
      <c r="B118" s="54" t="s">
        <v>378</v>
      </c>
      <c r="C118" s="54"/>
      <c r="D118" s="54"/>
      <c r="E118" s="54"/>
      <c r="F118" s="54"/>
      <c r="G118" s="54"/>
      <c r="H118" s="54"/>
      <c r="I118" s="54"/>
      <c r="J118" s="54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70"/>
      <c r="AI118" s="70"/>
      <c r="AJ118" s="70"/>
      <c r="AK118" s="70"/>
      <c r="AL118" s="70"/>
      <c r="AM118" s="70"/>
      <c r="AN118" s="71"/>
      <c r="AO118" s="69"/>
      <c r="AP118" s="70"/>
      <c r="AQ118" s="70"/>
    </row>
    <row r="119" s="25" customFormat="1" ht="30" hidden="1" customHeight="1" spans="1:43">
      <c r="A119" s="68" t="s">
        <v>55</v>
      </c>
      <c r="B119" s="54" t="s">
        <v>379</v>
      </c>
      <c r="C119" s="54"/>
      <c r="D119" s="54"/>
      <c r="E119" s="54"/>
      <c r="F119" s="54"/>
      <c r="G119" s="54"/>
      <c r="H119" s="54"/>
      <c r="I119" s="54"/>
      <c r="J119" s="54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70"/>
      <c r="AI119" s="70"/>
      <c r="AJ119" s="70"/>
      <c r="AK119" s="70"/>
      <c r="AL119" s="70"/>
      <c r="AM119" s="70"/>
      <c r="AN119" s="71"/>
      <c r="AO119" s="69"/>
      <c r="AP119" s="70"/>
      <c r="AQ119" s="70"/>
    </row>
    <row r="120" s="25" customFormat="1" ht="30" hidden="1" customHeight="1" spans="1:43">
      <c r="A120" s="68" t="s">
        <v>55</v>
      </c>
      <c r="B120" s="54" t="s">
        <v>380</v>
      </c>
      <c r="C120" s="54"/>
      <c r="D120" s="54"/>
      <c r="E120" s="54"/>
      <c r="F120" s="54"/>
      <c r="G120" s="54"/>
      <c r="H120" s="54"/>
      <c r="I120" s="54"/>
      <c r="J120" s="54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70"/>
      <c r="AI120" s="70"/>
      <c r="AJ120" s="70"/>
      <c r="AK120" s="70"/>
      <c r="AL120" s="70"/>
      <c r="AM120" s="70"/>
      <c r="AN120" s="71"/>
      <c r="AO120" s="69"/>
      <c r="AP120" s="70"/>
      <c r="AQ120" s="70"/>
    </row>
    <row r="121" s="25" customFormat="1" ht="30" hidden="1" customHeight="1" spans="1:43">
      <c r="A121" s="68" t="s">
        <v>55</v>
      </c>
      <c r="B121" s="54" t="s">
        <v>381</v>
      </c>
      <c r="C121" s="54"/>
      <c r="D121" s="54"/>
      <c r="E121" s="54"/>
      <c r="F121" s="54"/>
      <c r="G121" s="54"/>
      <c r="H121" s="54"/>
      <c r="I121" s="54"/>
      <c r="J121" s="54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70"/>
      <c r="AI121" s="70"/>
      <c r="AJ121" s="70"/>
      <c r="AK121" s="70"/>
      <c r="AL121" s="70"/>
      <c r="AM121" s="70"/>
      <c r="AN121" s="71"/>
      <c r="AO121" s="69"/>
      <c r="AP121" s="70"/>
      <c r="AQ121" s="70"/>
    </row>
    <row r="122" s="25" customFormat="1" ht="30" hidden="1" customHeight="1" spans="1:43">
      <c r="A122" s="53" t="s">
        <v>51</v>
      </c>
      <c r="B122" s="54" t="s">
        <v>382</v>
      </c>
      <c r="C122" s="54"/>
      <c r="D122" s="54"/>
      <c r="E122" s="54"/>
      <c r="F122" s="54"/>
      <c r="G122" s="54"/>
      <c r="H122" s="54"/>
      <c r="I122" s="54"/>
      <c r="J122" s="54"/>
      <c r="K122" s="69"/>
      <c r="L122" s="69"/>
      <c r="M122" s="69">
        <f>M123+M125+M128</f>
        <v>1</v>
      </c>
      <c r="N122" s="69"/>
      <c r="O122" s="69"/>
      <c r="P122" s="69">
        <f>P123+P125+P128</f>
        <v>1350</v>
      </c>
      <c r="Q122" s="69">
        <f>Q123+Q125+Q128</f>
        <v>1350</v>
      </c>
      <c r="R122" s="69">
        <f>R123+R125+R128</f>
        <v>500</v>
      </c>
      <c r="S122" s="69">
        <f t="shared" ref="S122:AG122" si="58">S123+S125+S128</f>
        <v>250</v>
      </c>
      <c r="T122" s="69">
        <f t="shared" si="58"/>
        <v>600</v>
      </c>
      <c r="U122" s="69">
        <f t="shared" si="58"/>
        <v>0</v>
      </c>
      <c r="V122" s="69">
        <f t="shared" si="58"/>
        <v>0</v>
      </c>
      <c r="W122" s="69">
        <f t="shared" si="58"/>
        <v>0</v>
      </c>
      <c r="X122" s="69">
        <f t="shared" si="58"/>
        <v>0</v>
      </c>
      <c r="Y122" s="69">
        <f t="shared" si="58"/>
        <v>0</v>
      </c>
      <c r="Z122" s="69">
        <f t="shared" si="58"/>
        <v>0</v>
      </c>
      <c r="AA122" s="69">
        <f t="shared" si="58"/>
        <v>0</v>
      </c>
      <c r="AB122" s="69">
        <f t="shared" si="58"/>
        <v>0</v>
      </c>
      <c r="AC122" s="69">
        <f t="shared" si="58"/>
        <v>0</v>
      </c>
      <c r="AD122" s="69">
        <f t="shared" si="58"/>
        <v>0</v>
      </c>
      <c r="AE122" s="69">
        <f t="shared" si="58"/>
        <v>0</v>
      </c>
      <c r="AF122" s="69">
        <f t="shared" si="58"/>
        <v>0</v>
      </c>
      <c r="AG122" s="69">
        <f t="shared" si="58"/>
        <v>0</v>
      </c>
      <c r="AH122" s="70"/>
      <c r="AI122" s="70"/>
      <c r="AJ122" s="70"/>
      <c r="AK122" s="70"/>
      <c r="AL122" s="70"/>
      <c r="AM122" s="70"/>
      <c r="AN122" s="71"/>
      <c r="AO122" s="69"/>
      <c r="AP122" s="70"/>
      <c r="AQ122" s="70"/>
    </row>
    <row r="123" s="25" customFormat="1" ht="30" hidden="1" customHeight="1" spans="1:43">
      <c r="A123" s="86" t="s">
        <v>53</v>
      </c>
      <c r="B123" s="54" t="s">
        <v>383</v>
      </c>
      <c r="C123" s="54"/>
      <c r="D123" s="54"/>
      <c r="E123" s="54"/>
      <c r="F123" s="54"/>
      <c r="G123" s="54"/>
      <c r="H123" s="54"/>
      <c r="I123" s="54"/>
      <c r="J123" s="54"/>
      <c r="K123" s="69">
        <f>K124</f>
        <v>0</v>
      </c>
      <c r="L123" s="69"/>
      <c r="M123" s="69">
        <f t="shared" ref="M123:R123" si="59">M124</f>
        <v>0</v>
      </c>
      <c r="N123" s="69">
        <f t="shared" si="59"/>
        <v>0</v>
      </c>
      <c r="O123" s="69">
        <f t="shared" si="59"/>
        <v>0</v>
      </c>
      <c r="P123" s="69">
        <f t="shared" si="59"/>
        <v>0</v>
      </c>
      <c r="Q123" s="69">
        <f t="shared" si="59"/>
        <v>0</v>
      </c>
      <c r="R123" s="69">
        <f t="shared" si="59"/>
        <v>0</v>
      </c>
      <c r="S123" s="69">
        <f t="shared" ref="S123:AG123" si="60">S124</f>
        <v>0</v>
      </c>
      <c r="T123" s="69">
        <f t="shared" si="60"/>
        <v>0</v>
      </c>
      <c r="U123" s="69">
        <f t="shared" si="60"/>
        <v>0</v>
      </c>
      <c r="V123" s="69">
        <f t="shared" si="60"/>
        <v>0</v>
      </c>
      <c r="W123" s="69">
        <f t="shared" si="60"/>
        <v>0</v>
      </c>
      <c r="X123" s="69">
        <f t="shared" si="60"/>
        <v>0</v>
      </c>
      <c r="Y123" s="69">
        <f t="shared" si="60"/>
        <v>0</v>
      </c>
      <c r="Z123" s="69">
        <f t="shared" si="60"/>
        <v>0</v>
      </c>
      <c r="AA123" s="69">
        <f t="shared" si="60"/>
        <v>0</v>
      </c>
      <c r="AB123" s="69">
        <f t="shared" si="60"/>
        <v>0</v>
      </c>
      <c r="AC123" s="69">
        <f t="shared" si="60"/>
        <v>0</v>
      </c>
      <c r="AD123" s="69">
        <f t="shared" si="60"/>
        <v>0</v>
      </c>
      <c r="AE123" s="69">
        <f t="shared" si="60"/>
        <v>0</v>
      </c>
      <c r="AF123" s="69">
        <f t="shared" si="60"/>
        <v>0</v>
      </c>
      <c r="AG123" s="69">
        <f t="shared" si="60"/>
        <v>0</v>
      </c>
      <c r="AH123" s="70"/>
      <c r="AI123" s="70"/>
      <c r="AJ123" s="70"/>
      <c r="AK123" s="70"/>
      <c r="AL123" s="70"/>
      <c r="AM123" s="70"/>
      <c r="AN123" s="71"/>
      <c r="AO123" s="69"/>
      <c r="AP123" s="70"/>
      <c r="AQ123" s="70"/>
    </row>
    <row r="124" s="25" customFormat="1" ht="30" hidden="1" customHeight="1" spans="1:43">
      <c r="A124" s="68" t="s">
        <v>55</v>
      </c>
      <c r="B124" s="54" t="s">
        <v>384</v>
      </c>
      <c r="C124" s="54"/>
      <c r="D124" s="54"/>
      <c r="E124" s="54"/>
      <c r="F124" s="54"/>
      <c r="G124" s="54"/>
      <c r="H124" s="54"/>
      <c r="I124" s="54"/>
      <c r="J124" s="54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70"/>
      <c r="AI124" s="70"/>
      <c r="AJ124" s="70"/>
      <c r="AK124" s="70"/>
      <c r="AL124" s="70"/>
      <c r="AM124" s="70"/>
      <c r="AN124" s="71"/>
      <c r="AO124" s="69"/>
      <c r="AP124" s="70"/>
      <c r="AQ124" s="70"/>
    </row>
    <row r="125" s="25" customFormat="1" ht="30" hidden="1" customHeight="1" spans="1:43">
      <c r="A125" s="86" t="s">
        <v>53</v>
      </c>
      <c r="B125" s="54" t="s">
        <v>385</v>
      </c>
      <c r="C125" s="54"/>
      <c r="D125" s="54"/>
      <c r="E125" s="54"/>
      <c r="F125" s="54"/>
      <c r="G125" s="54"/>
      <c r="H125" s="54"/>
      <c r="I125" s="54"/>
      <c r="J125" s="54"/>
      <c r="K125" s="69">
        <f>K126</f>
        <v>4500</v>
      </c>
      <c r="L125" s="69"/>
      <c r="M125" s="69">
        <f t="shared" ref="M125:R125" si="61">M126</f>
        <v>1</v>
      </c>
      <c r="N125" s="69">
        <f t="shared" si="61"/>
        <v>3825</v>
      </c>
      <c r="O125" s="69">
        <f t="shared" si="61"/>
        <v>4500</v>
      </c>
      <c r="P125" s="69">
        <f t="shared" si="61"/>
        <v>1350</v>
      </c>
      <c r="Q125" s="69">
        <f t="shared" si="61"/>
        <v>1350</v>
      </c>
      <c r="R125" s="69">
        <f t="shared" si="61"/>
        <v>500</v>
      </c>
      <c r="S125" s="69">
        <f t="shared" ref="S125:AG125" si="62">S126</f>
        <v>250</v>
      </c>
      <c r="T125" s="69">
        <f t="shared" si="62"/>
        <v>600</v>
      </c>
      <c r="U125" s="69">
        <f t="shared" si="62"/>
        <v>0</v>
      </c>
      <c r="V125" s="69">
        <f t="shared" si="62"/>
        <v>0</v>
      </c>
      <c r="W125" s="69">
        <f t="shared" si="62"/>
        <v>0</v>
      </c>
      <c r="X125" s="69">
        <f t="shared" si="62"/>
        <v>0</v>
      </c>
      <c r="Y125" s="69">
        <f t="shared" si="62"/>
        <v>0</v>
      </c>
      <c r="Z125" s="69">
        <f t="shared" si="62"/>
        <v>0</v>
      </c>
      <c r="AA125" s="69">
        <f t="shared" si="62"/>
        <v>0</v>
      </c>
      <c r="AB125" s="69">
        <f t="shared" si="62"/>
        <v>0</v>
      </c>
      <c r="AC125" s="69">
        <f t="shared" si="62"/>
        <v>0</v>
      </c>
      <c r="AD125" s="69">
        <f t="shared" si="62"/>
        <v>0</v>
      </c>
      <c r="AE125" s="69">
        <f t="shared" si="62"/>
        <v>0</v>
      </c>
      <c r="AF125" s="69">
        <f t="shared" si="62"/>
        <v>0</v>
      </c>
      <c r="AG125" s="69">
        <f t="shared" si="62"/>
        <v>0</v>
      </c>
      <c r="AH125" s="70"/>
      <c r="AI125" s="70"/>
      <c r="AJ125" s="70"/>
      <c r="AK125" s="70"/>
      <c r="AL125" s="70"/>
      <c r="AM125" s="70"/>
      <c r="AN125" s="71"/>
      <c r="AO125" s="69"/>
      <c r="AP125" s="70"/>
      <c r="AQ125" s="70"/>
    </row>
    <row r="126" s="25" customFormat="1" ht="30" hidden="1" customHeight="1" spans="1:43">
      <c r="A126" s="68" t="s">
        <v>55</v>
      </c>
      <c r="B126" s="54" t="s">
        <v>386</v>
      </c>
      <c r="C126" s="54"/>
      <c r="D126" s="54"/>
      <c r="E126" s="54"/>
      <c r="F126" s="54"/>
      <c r="G126" s="54"/>
      <c r="H126" s="54"/>
      <c r="I126" s="54"/>
      <c r="J126" s="54"/>
      <c r="K126" s="69">
        <f>SUM(K127)</f>
        <v>4500</v>
      </c>
      <c r="L126" s="69"/>
      <c r="M126" s="69">
        <f t="shared" ref="M126:R126" si="63">SUM(M127)</f>
        <v>1</v>
      </c>
      <c r="N126" s="69">
        <f t="shared" si="63"/>
        <v>3825</v>
      </c>
      <c r="O126" s="69">
        <f t="shared" si="63"/>
        <v>4500</v>
      </c>
      <c r="P126" s="69">
        <f t="shared" si="63"/>
        <v>1350</v>
      </c>
      <c r="Q126" s="69">
        <f t="shared" si="63"/>
        <v>1350</v>
      </c>
      <c r="R126" s="69">
        <f t="shared" si="63"/>
        <v>500</v>
      </c>
      <c r="S126" s="69">
        <f t="shared" ref="S126:AG126" si="64">SUM(S127)</f>
        <v>250</v>
      </c>
      <c r="T126" s="69">
        <f t="shared" si="64"/>
        <v>600</v>
      </c>
      <c r="U126" s="69">
        <f t="shared" si="64"/>
        <v>0</v>
      </c>
      <c r="V126" s="69">
        <f t="shared" si="64"/>
        <v>0</v>
      </c>
      <c r="W126" s="69">
        <f t="shared" si="64"/>
        <v>0</v>
      </c>
      <c r="X126" s="69">
        <f t="shared" si="64"/>
        <v>0</v>
      </c>
      <c r="Y126" s="69">
        <f t="shared" si="64"/>
        <v>0</v>
      </c>
      <c r="Z126" s="69">
        <f t="shared" si="64"/>
        <v>0</v>
      </c>
      <c r="AA126" s="69">
        <f t="shared" si="64"/>
        <v>0</v>
      </c>
      <c r="AB126" s="69">
        <f t="shared" si="64"/>
        <v>0</v>
      </c>
      <c r="AC126" s="69">
        <f t="shared" si="64"/>
        <v>0</v>
      </c>
      <c r="AD126" s="69">
        <f t="shared" si="64"/>
        <v>0</v>
      </c>
      <c r="AE126" s="69">
        <f t="shared" si="64"/>
        <v>0</v>
      </c>
      <c r="AF126" s="69">
        <f t="shared" si="64"/>
        <v>0</v>
      </c>
      <c r="AG126" s="69">
        <f t="shared" si="64"/>
        <v>0</v>
      </c>
      <c r="AH126" s="70"/>
      <c r="AI126" s="70"/>
      <c r="AJ126" s="70"/>
      <c r="AK126" s="70"/>
      <c r="AL126" s="70"/>
      <c r="AM126" s="70"/>
      <c r="AN126" s="71"/>
      <c r="AO126" s="69"/>
      <c r="AP126" s="70"/>
      <c r="AQ126" s="70"/>
    </row>
    <row r="127" s="25" customFormat="1" ht="85" customHeight="1" spans="1:43">
      <c r="A127" s="60">
        <f>SUBTOTAL(3,$D$12:D127)</f>
        <v>32</v>
      </c>
      <c r="B127" s="84" t="s">
        <v>387</v>
      </c>
      <c r="C127" s="84">
        <v>2026</v>
      </c>
      <c r="D127" s="63" t="s">
        <v>388</v>
      </c>
      <c r="E127" s="63" t="s">
        <v>385</v>
      </c>
      <c r="F127" s="63" t="s">
        <v>386</v>
      </c>
      <c r="G127" s="75" t="s">
        <v>60</v>
      </c>
      <c r="H127" s="63" t="s">
        <v>389</v>
      </c>
      <c r="I127" s="75" t="s">
        <v>98</v>
      </c>
      <c r="J127" s="63" t="s">
        <v>390</v>
      </c>
      <c r="K127" s="72">
        <v>4500</v>
      </c>
      <c r="L127" s="72" t="s">
        <v>27</v>
      </c>
      <c r="M127" s="72">
        <v>1</v>
      </c>
      <c r="N127" s="72">
        <v>3825</v>
      </c>
      <c r="O127" s="72">
        <v>4500</v>
      </c>
      <c r="P127" s="60">
        <v>1350</v>
      </c>
      <c r="Q127" s="72">
        <f>R127+S127+T127+U127+V127+W127+X127+Y127+Z127+AA127+AC127+AD127+AE127</f>
        <v>1350</v>
      </c>
      <c r="R127" s="72">
        <v>500</v>
      </c>
      <c r="S127" s="72">
        <v>250</v>
      </c>
      <c r="T127" s="72">
        <v>600</v>
      </c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 t="s">
        <v>391</v>
      </c>
      <c r="AI127" s="72" t="s">
        <v>392</v>
      </c>
      <c r="AJ127" s="72" t="s">
        <v>393</v>
      </c>
      <c r="AK127" s="72" t="s">
        <v>392</v>
      </c>
      <c r="AL127" s="72" t="s">
        <v>394</v>
      </c>
      <c r="AM127" s="78" t="s">
        <v>395</v>
      </c>
      <c r="AN127" s="74" t="s">
        <v>396</v>
      </c>
      <c r="AO127" s="77" t="s">
        <v>72</v>
      </c>
      <c r="AP127" s="78" t="s">
        <v>73</v>
      </c>
      <c r="AQ127" s="76" t="s">
        <v>74</v>
      </c>
    </row>
    <row r="128" s="25" customFormat="1" ht="30" hidden="1" customHeight="1" spans="1:43">
      <c r="A128" s="86" t="s">
        <v>53</v>
      </c>
      <c r="B128" s="54" t="s">
        <v>397</v>
      </c>
      <c r="C128" s="54"/>
      <c r="D128" s="54"/>
      <c r="E128" s="54"/>
      <c r="F128" s="54"/>
      <c r="G128" s="54"/>
      <c r="H128" s="54"/>
      <c r="I128" s="54"/>
      <c r="J128" s="54"/>
      <c r="K128" s="69">
        <f>K129</f>
        <v>0</v>
      </c>
      <c r="L128" s="69"/>
      <c r="M128" s="69">
        <f t="shared" ref="M128:R128" si="65">M129</f>
        <v>0</v>
      </c>
      <c r="N128" s="69">
        <f t="shared" si="65"/>
        <v>0</v>
      </c>
      <c r="O128" s="69">
        <f t="shared" si="65"/>
        <v>0</v>
      </c>
      <c r="P128" s="69">
        <f t="shared" si="65"/>
        <v>0</v>
      </c>
      <c r="Q128" s="69">
        <f t="shared" si="65"/>
        <v>0</v>
      </c>
      <c r="R128" s="69">
        <f t="shared" si="65"/>
        <v>0</v>
      </c>
      <c r="S128" s="69">
        <f t="shared" ref="S128:AG128" si="66">S129</f>
        <v>0</v>
      </c>
      <c r="T128" s="69">
        <f t="shared" si="66"/>
        <v>0</v>
      </c>
      <c r="U128" s="69">
        <f t="shared" si="66"/>
        <v>0</v>
      </c>
      <c r="V128" s="69">
        <f t="shared" si="66"/>
        <v>0</v>
      </c>
      <c r="W128" s="69">
        <f t="shared" si="66"/>
        <v>0</v>
      </c>
      <c r="X128" s="69">
        <f t="shared" si="66"/>
        <v>0</v>
      </c>
      <c r="Y128" s="69">
        <f t="shared" si="66"/>
        <v>0</v>
      </c>
      <c r="Z128" s="69">
        <f t="shared" si="66"/>
        <v>0</v>
      </c>
      <c r="AA128" s="69">
        <f t="shared" si="66"/>
        <v>0</v>
      </c>
      <c r="AB128" s="69">
        <f t="shared" si="66"/>
        <v>0</v>
      </c>
      <c r="AC128" s="69">
        <f t="shared" si="66"/>
        <v>0</v>
      </c>
      <c r="AD128" s="69">
        <f t="shared" si="66"/>
        <v>0</v>
      </c>
      <c r="AE128" s="69">
        <f t="shared" si="66"/>
        <v>0</v>
      </c>
      <c r="AF128" s="69">
        <f t="shared" si="66"/>
        <v>0</v>
      </c>
      <c r="AG128" s="69">
        <f t="shared" si="66"/>
        <v>0</v>
      </c>
      <c r="AH128" s="70"/>
      <c r="AI128" s="70"/>
      <c r="AJ128" s="70"/>
      <c r="AK128" s="70"/>
      <c r="AL128" s="70"/>
      <c r="AM128" s="70"/>
      <c r="AN128" s="71"/>
      <c r="AO128" s="69"/>
      <c r="AP128" s="70"/>
      <c r="AQ128" s="70"/>
    </row>
    <row r="129" s="25" customFormat="1" ht="30" hidden="1" customHeight="1" spans="1:43">
      <c r="A129" s="68" t="s">
        <v>55</v>
      </c>
      <c r="B129" s="54" t="s">
        <v>398</v>
      </c>
      <c r="C129" s="54"/>
      <c r="D129" s="54"/>
      <c r="E129" s="54"/>
      <c r="F129" s="54"/>
      <c r="G129" s="54"/>
      <c r="H129" s="54"/>
      <c r="I129" s="54"/>
      <c r="J129" s="54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70"/>
      <c r="AI129" s="70"/>
      <c r="AJ129" s="70"/>
      <c r="AK129" s="70"/>
      <c r="AL129" s="70"/>
      <c r="AM129" s="70"/>
      <c r="AN129" s="71"/>
      <c r="AO129" s="69"/>
      <c r="AP129" s="70"/>
      <c r="AQ129" s="70"/>
    </row>
    <row r="130" s="25" customFormat="1" ht="30" hidden="1" customHeight="1" spans="1:43">
      <c r="A130" s="53" t="s">
        <v>51</v>
      </c>
      <c r="B130" s="54" t="s">
        <v>399</v>
      </c>
      <c r="C130" s="54"/>
      <c r="D130" s="54"/>
      <c r="E130" s="54"/>
      <c r="F130" s="54"/>
      <c r="G130" s="54"/>
      <c r="H130" s="54"/>
      <c r="I130" s="54"/>
      <c r="J130" s="54"/>
      <c r="K130" s="69"/>
      <c r="L130" s="69"/>
      <c r="M130" s="69">
        <f>M131</f>
        <v>0</v>
      </c>
      <c r="N130" s="69"/>
      <c r="O130" s="69"/>
      <c r="P130" s="69">
        <f>P131</f>
        <v>0</v>
      </c>
      <c r="Q130" s="69">
        <f>Q131</f>
        <v>0</v>
      </c>
      <c r="R130" s="69">
        <f>R131</f>
        <v>0</v>
      </c>
      <c r="S130" s="69">
        <f t="shared" ref="S130:AG130" si="67">S131</f>
        <v>0</v>
      </c>
      <c r="T130" s="69">
        <f t="shared" si="67"/>
        <v>0</v>
      </c>
      <c r="U130" s="69">
        <f t="shared" si="67"/>
        <v>0</v>
      </c>
      <c r="V130" s="69">
        <f t="shared" si="67"/>
        <v>0</v>
      </c>
      <c r="W130" s="69">
        <f t="shared" si="67"/>
        <v>0</v>
      </c>
      <c r="X130" s="69">
        <f t="shared" si="67"/>
        <v>0</v>
      </c>
      <c r="Y130" s="69">
        <f t="shared" si="67"/>
        <v>0</v>
      </c>
      <c r="Z130" s="69">
        <f t="shared" si="67"/>
        <v>0</v>
      </c>
      <c r="AA130" s="69">
        <f t="shared" si="67"/>
        <v>0</v>
      </c>
      <c r="AB130" s="69">
        <f t="shared" si="67"/>
        <v>0</v>
      </c>
      <c r="AC130" s="69">
        <f t="shared" si="67"/>
        <v>0</v>
      </c>
      <c r="AD130" s="69">
        <f t="shared" si="67"/>
        <v>0</v>
      </c>
      <c r="AE130" s="69">
        <f t="shared" si="67"/>
        <v>0</v>
      </c>
      <c r="AF130" s="69">
        <f t="shared" si="67"/>
        <v>0</v>
      </c>
      <c r="AG130" s="69">
        <f t="shared" si="67"/>
        <v>0</v>
      </c>
      <c r="AH130" s="70"/>
      <c r="AI130" s="70"/>
      <c r="AJ130" s="70"/>
      <c r="AK130" s="70"/>
      <c r="AL130" s="70"/>
      <c r="AM130" s="70"/>
      <c r="AN130" s="71"/>
      <c r="AO130" s="69"/>
      <c r="AP130" s="70"/>
      <c r="AQ130" s="70"/>
    </row>
    <row r="131" s="25" customFormat="1" ht="30" hidden="1" customHeight="1" spans="1:43">
      <c r="A131" s="53" t="s">
        <v>53</v>
      </c>
      <c r="B131" s="54" t="s">
        <v>399</v>
      </c>
      <c r="C131" s="54"/>
      <c r="D131" s="54"/>
      <c r="E131" s="54"/>
      <c r="F131" s="54"/>
      <c r="G131" s="54"/>
      <c r="H131" s="54"/>
      <c r="I131" s="54"/>
      <c r="J131" s="54"/>
      <c r="K131" s="69">
        <f>K132</f>
        <v>0</v>
      </c>
      <c r="L131" s="69"/>
      <c r="M131" s="69">
        <f t="shared" ref="M131:R131" si="68">M132</f>
        <v>0</v>
      </c>
      <c r="N131" s="69">
        <f t="shared" si="68"/>
        <v>0</v>
      </c>
      <c r="O131" s="69">
        <f t="shared" si="68"/>
        <v>0</v>
      </c>
      <c r="P131" s="69">
        <f t="shared" si="68"/>
        <v>0</v>
      </c>
      <c r="Q131" s="69">
        <f t="shared" si="68"/>
        <v>0</v>
      </c>
      <c r="R131" s="69">
        <f t="shared" si="68"/>
        <v>0</v>
      </c>
      <c r="S131" s="69">
        <f t="shared" ref="S131:AG131" si="69">S132</f>
        <v>0</v>
      </c>
      <c r="T131" s="69">
        <f t="shared" si="69"/>
        <v>0</v>
      </c>
      <c r="U131" s="69">
        <f t="shared" si="69"/>
        <v>0</v>
      </c>
      <c r="V131" s="69">
        <f t="shared" si="69"/>
        <v>0</v>
      </c>
      <c r="W131" s="69">
        <f t="shared" si="69"/>
        <v>0</v>
      </c>
      <c r="X131" s="69">
        <f t="shared" si="69"/>
        <v>0</v>
      </c>
      <c r="Y131" s="69">
        <f t="shared" si="69"/>
        <v>0</v>
      </c>
      <c r="Z131" s="69">
        <f t="shared" si="69"/>
        <v>0</v>
      </c>
      <c r="AA131" s="69">
        <f t="shared" si="69"/>
        <v>0</v>
      </c>
      <c r="AB131" s="69">
        <f t="shared" si="69"/>
        <v>0</v>
      </c>
      <c r="AC131" s="69">
        <f t="shared" si="69"/>
        <v>0</v>
      </c>
      <c r="AD131" s="69">
        <f t="shared" si="69"/>
        <v>0</v>
      </c>
      <c r="AE131" s="69">
        <f t="shared" si="69"/>
        <v>0</v>
      </c>
      <c r="AF131" s="69">
        <f t="shared" si="69"/>
        <v>0</v>
      </c>
      <c r="AG131" s="69">
        <f t="shared" si="69"/>
        <v>0</v>
      </c>
      <c r="AH131" s="70"/>
      <c r="AI131" s="70"/>
      <c r="AJ131" s="70"/>
      <c r="AK131" s="70"/>
      <c r="AL131" s="70"/>
      <c r="AM131" s="70"/>
      <c r="AN131" s="71"/>
      <c r="AO131" s="69"/>
      <c r="AP131" s="70"/>
      <c r="AQ131" s="70"/>
    </row>
    <row r="132" s="25" customFormat="1" ht="30" hidden="1" customHeight="1" spans="1:43">
      <c r="A132" s="53" t="s">
        <v>55</v>
      </c>
      <c r="B132" s="54" t="s">
        <v>399</v>
      </c>
      <c r="C132" s="54"/>
      <c r="D132" s="54"/>
      <c r="E132" s="54"/>
      <c r="F132" s="54"/>
      <c r="G132" s="54"/>
      <c r="H132" s="54"/>
      <c r="I132" s="54"/>
      <c r="J132" s="54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70"/>
      <c r="AI132" s="70"/>
      <c r="AJ132" s="70"/>
      <c r="AK132" s="70"/>
      <c r="AL132" s="70"/>
      <c r="AM132" s="70"/>
      <c r="AN132" s="71"/>
      <c r="AO132" s="69"/>
      <c r="AP132" s="70"/>
      <c r="AQ132" s="70"/>
    </row>
    <row r="133" s="25" customFormat="1" ht="30" hidden="1" customHeight="1" spans="1:43">
      <c r="A133" s="53" t="s">
        <v>51</v>
      </c>
      <c r="B133" s="54" t="s">
        <v>400</v>
      </c>
      <c r="C133" s="54"/>
      <c r="D133" s="54"/>
      <c r="E133" s="54"/>
      <c r="F133" s="54"/>
      <c r="G133" s="54"/>
      <c r="H133" s="54"/>
      <c r="I133" s="54"/>
      <c r="J133" s="54"/>
      <c r="K133" s="69"/>
      <c r="L133" s="69"/>
      <c r="M133" s="69">
        <f>M134</f>
        <v>0</v>
      </c>
      <c r="N133" s="69"/>
      <c r="O133" s="69"/>
      <c r="P133" s="69">
        <f>P134</f>
        <v>0</v>
      </c>
      <c r="Q133" s="69">
        <f>Q134</f>
        <v>0</v>
      </c>
      <c r="R133" s="69">
        <f>R134</f>
        <v>0</v>
      </c>
      <c r="S133" s="69">
        <f t="shared" ref="S133:AG133" si="70">S134</f>
        <v>0</v>
      </c>
      <c r="T133" s="69">
        <f t="shared" si="70"/>
        <v>0</v>
      </c>
      <c r="U133" s="69">
        <f t="shared" si="70"/>
        <v>0</v>
      </c>
      <c r="V133" s="69">
        <f t="shared" si="70"/>
        <v>0</v>
      </c>
      <c r="W133" s="69">
        <f t="shared" si="70"/>
        <v>0</v>
      </c>
      <c r="X133" s="69">
        <f t="shared" si="70"/>
        <v>0</v>
      </c>
      <c r="Y133" s="69">
        <f t="shared" si="70"/>
        <v>0</v>
      </c>
      <c r="Z133" s="69">
        <f t="shared" si="70"/>
        <v>0</v>
      </c>
      <c r="AA133" s="69">
        <f t="shared" si="70"/>
        <v>0</v>
      </c>
      <c r="AB133" s="69">
        <f t="shared" si="70"/>
        <v>0</v>
      </c>
      <c r="AC133" s="69">
        <f t="shared" si="70"/>
        <v>0</v>
      </c>
      <c r="AD133" s="69">
        <f t="shared" si="70"/>
        <v>0</v>
      </c>
      <c r="AE133" s="69">
        <f t="shared" si="70"/>
        <v>0</v>
      </c>
      <c r="AF133" s="69">
        <f t="shared" si="70"/>
        <v>0</v>
      </c>
      <c r="AG133" s="69">
        <f t="shared" si="70"/>
        <v>0</v>
      </c>
      <c r="AH133" s="70"/>
      <c r="AI133" s="70"/>
      <c r="AJ133" s="70"/>
      <c r="AK133" s="70"/>
      <c r="AL133" s="70"/>
      <c r="AM133" s="70"/>
      <c r="AN133" s="71"/>
      <c r="AO133" s="69"/>
      <c r="AP133" s="70"/>
      <c r="AQ133" s="70"/>
    </row>
    <row r="134" s="25" customFormat="1" ht="30" hidden="1" customHeight="1" spans="1:43">
      <c r="A134" s="53" t="s">
        <v>53</v>
      </c>
      <c r="B134" s="54" t="s">
        <v>400</v>
      </c>
      <c r="C134" s="54"/>
      <c r="D134" s="54"/>
      <c r="E134" s="54"/>
      <c r="F134" s="54"/>
      <c r="G134" s="54"/>
      <c r="H134" s="54"/>
      <c r="I134" s="54"/>
      <c r="J134" s="54"/>
      <c r="K134" s="69">
        <f>K135+K136</f>
        <v>0</v>
      </c>
      <c r="L134" s="69"/>
      <c r="M134" s="69">
        <f t="shared" ref="M134:R134" si="71">M135+M136</f>
        <v>0</v>
      </c>
      <c r="N134" s="69">
        <f t="shared" si="71"/>
        <v>0</v>
      </c>
      <c r="O134" s="69">
        <f t="shared" si="71"/>
        <v>0</v>
      </c>
      <c r="P134" s="69">
        <f t="shared" si="71"/>
        <v>0</v>
      </c>
      <c r="Q134" s="69">
        <f t="shared" si="71"/>
        <v>0</v>
      </c>
      <c r="R134" s="69">
        <f t="shared" si="71"/>
        <v>0</v>
      </c>
      <c r="S134" s="69">
        <f t="shared" ref="S134:AG134" si="72">S135+S136</f>
        <v>0</v>
      </c>
      <c r="T134" s="69">
        <f t="shared" si="72"/>
        <v>0</v>
      </c>
      <c r="U134" s="69">
        <f t="shared" si="72"/>
        <v>0</v>
      </c>
      <c r="V134" s="69">
        <f t="shared" si="72"/>
        <v>0</v>
      </c>
      <c r="W134" s="69">
        <f t="shared" si="72"/>
        <v>0</v>
      </c>
      <c r="X134" s="69">
        <f t="shared" si="72"/>
        <v>0</v>
      </c>
      <c r="Y134" s="69">
        <f t="shared" si="72"/>
        <v>0</v>
      </c>
      <c r="Z134" s="69">
        <f t="shared" si="72"/>
        <v>0</v>
      </c>
      <c r="AA134" s="69">
        <f t="shared" si="72"/>
        <v>0</v>
      </c>
      <c r="AB134" s="69">
        <f t="shared" si="72"/>
        <v>0</v>
      </c>
      <c r="AC134" s="69">
        <f t="shared" si="72"/>
        <v>0</v>
      </c>
      <c r="AD134" s="69">
        <f t="shared" si="72"/>
        <v>0</v>
      </c>
      <c r="AE134" s="69">
        <f t="shared" si="72"/>
        <v>0</v>
      </c>
      <c r="AF134" s="69">
        <f t="shared" si="72"/>
        <v>0</v>
      </c>
      <c r="AG134" s="69">
        <f t="shared" si="72"/>
        <v>0</v>
      </c>
      <c r="AH134" s="70"/>
      <c r="AI134" s="70"/>
      <c r="AJ134" s="70"/>
      <c r="AK134" s="70"/>
      <c r="AL134" s="70"/>
      <c r="AM134" s="70"/>
      <c r="AN134" s="71"/>
      <c r="AO134" s="69"/>
      <c r="AP134" s="70"/>
      <c r="AQ134" s="70"/>
    </row>
    <row r="135" s="25" customFormat="1" ht="30" hidden="1" customHeight="1" spans="1:43">
      <c r="A135" s="68" t="s">
        <v>55</v>
      </c>
      <c r="B135" s="54" t="s">
        <v>401</v>
      </c>
      <c r="C135" s="54"/>
      <c r="D135" s="54"/>
      <c r="E135" s="54"/>
      <c r="F135" s="54"/>
      <c r="G135" s="54"/>
      <c r="H135" s="54"/>
      <c r="I135" s="54"/>
      <c r="J135" s="54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70"/>
      <c r="AI135" s="70"/>
      <c r="AJ135" s="70"/>
      <c r="AK135" s="70"/>
      <c r="AL135" s="70"/>
      <c r="AM135" s="70"/>
      <c r="AN135" s="71"/>
      <c r="AO135" s="69"/>
      <c r="AP135" s="70"/>
      <c r="AQ135" s="70"/>
    </row>
    <row r="136" s="25" customFormat="1" ht="30" hidden="1" customHeight="1" spans="1:43">
      <c r="A136" s="68" t="s">
        <v>55</v>
      </c>
      <c r="B136" s="54" t="s">
        <v>402</v>
      </c>
      <c r="C136" s="54"/>
      <c r="D136" s="54"/>
      <c r="E136" s="54"/>
      <c r="F136" s="54"/>
      <c r="G136" s="54"/>
      <c r="H136" s="54"/>
      <c r="I136" s="54"/>
      <c r="J136" s="54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70"/>
      <c r="AI136" s="70"/>
      <c r="AJ136" s="70"/>
      <c r="AK136" s="70"/>
      <c r="AL136" s="70"/>
      <c r="AM136" s="70"/>
      <c r="AN136" s="71"/>
      <c r="AO136" s="69"/>
      <c r="AP136" s="70"/>
      <c r="AQ136" s="70"/>
    </row>
    <row r="137" s="25" customFormat="1" ht="30" hidden="1" customHeight="1" spans="1:43">
      <c r="A137" s="68" t="s">
        <v>51</v>
      </c>
      <c r="B137" s="54" t="s">
        <v>403</v>
      </c>
      <c r="C137" s="54"/>
      <c r="D137" s="54"/>
      <c r="E137" s="54"/>
      <c r="F137" s="54"/>
      <c r="G137" s="54"/>
      <c r="H137" s="54"/>
      <c r="I137" s="54"/>
      <c r="J137" s="54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70"/>
      <c r="AI137" s="70"/>
      <c r="AJ137" s="70"/>
      <c r="AK137" s="70"/>
      <c r="AL137" s="70"/>
      <c r="AM137" s="70"/>
      <c r="AN137" s="71"/>
      <c r="AO137" s="69"/>
      <c r="AP137" s="70"/>
      <c r="AQ137" s="70"/>
    </row>
  </sheetData>
  <autoFilter xmlns:etc="http://www.wps.cn/officeDocument/2017/etCustomData" ref="A7:XEW137" etc:filterBottomFollowUsedRange="0">
    <filterColumn colId="33">
      <filters>
        <filter val="人社局"/>
        <filter val="阿克陶县教育局"/>
        <filter val="塔尔乡"/>
        <filter val="巴仁乡"/>
        <filter val="木吉乡"/>
        <filter val="布伦口乡"/>
        <filter val="加马铁热克乡"/>
        <filter val="中小型公益性水利工程建设项目中心"/>
        <filter val="农业技术推广中心"/>
        <filter val="玉麦镇"/>
        <filter val="恰尔隆镇"/>
        <filter val="克孜勒陶镇"/>
        <filter val="阿克陶镇"/>
        <filter val="奥依塔克镇"/>
        <filter val="畜牧兽医站"/>
      </filters>
    </filterColumn>
    <extLst/>
  </autoFilter>
  <mergeCells count="148">
    <mergeCell ref="A1:D1"/>
    <mergeCell ref="A2:AN2"/>
    <mergeCell ref="N3:O3"/>
    <mergeCell ref="R3:AG3"/>
    <mergeCell ref="AH3:AL3"/>
    <mergeCell ref="R4:AA4"/>
    <mergeCell ref="A7:J7"/>
    <mergeCell ref="B8:J8"/>
    <mergeCell ref="B9:J9"/>
    <mergeCell ref="B10:J10"/>
    <mergeCell ref="B11:J11"/>
    <mergeCell ref="B13:J13"/>
    <mergeCell ref="B14:J14"/>
    <mergeCell ref="B15:J15"/>
    <mergeCell ref="B16:J16"/>
    <mergeCell ref="B19:J19"/>
    <mergeCell ref="B20:J20"/>
    <mergeCell ref="B25:J25"/>
    <mergeCell ref="B34:J34"/>
    <mergeCell ref="B35:J35"/>
    <mergeCell ref="B36:J36"/>
    <mergeCell ref="B37:J37"/>
    <mergeCell ref="B38:J38"/>
    <mergeCell ref="B39:J39"/>
    <mergeCell ref="B40:J40"/>
    <mergeCell ref="B42:J42"/>
    <mergeCell ref="B43:J43"/>
    <mergeCell ref="B44:J44"/>
    <mergeCell ref="B45:J45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  <mergeCell ref="B65:J65"/>
    <mergeCell ref="B66:J66"/>
    <mergeCell ref="B67:J67"/>
    <mergeCell ref="B68:J68"/>
    <mergeCell ref="B69:J69"/>
    <mergeCell ref="B70:J70"/>
    <mergeCell ref="B71:J71"/>
    <mergeCell ref="B72:J72"/>
    <mergeCell ref="B73:J73"/>
    <mergeCell ref="B74:J74"/>
    <mergeCell ref="B75:J75"/>
    <mergeCell ref="B76:J76"/>
    <mergeCell ref="B77:J77"/>
    <mergeCell ref="B78:J78"/>
    <mergeCell ref="B79:J79"/>
    <mergeCell ref="B80:J80"/>
    <mergeCell ref="B81:J81"/>
    <mergeCell ref="B82:J82"/>
    <mergeCell ref="B83:J83"/>
    <mergeCell ref="B85:J85"/>
    <mergeCell ref="B88:J88"/>
    <mergeCell ref="B93:J93"/>
    <mergeCell ref="B94:J94"/>
    <mergeCell ref="B95:J95"/>
    <mergeCell ref="B96:J96"/>
    <mergeCell ref="B97:J97"/>
    <mergeCell ref="B98:J98"/>
    <mergeCell ref="B99:J99"/>
    <mergeCell ref="B100:J100"/>
    <mergeCell ref="B101:J101"/>
    <mergeCell ref="B102:J102"/>
    <mergeCell ref="B105:J105"/>
    <mergeCell ref="B106:J106"/>
    <mergeCell ref="B107:J107"/>
    <mergeCell ref="B108:J108"/>
    <mergeCell ref="B109:J109"/>
    <mergeCell ref="B110:J110"/>
    <mergeCell ref="B111:J111"/>
    <mergeCell ref="B112:J112"/>
    <mergeCell ref="B113:J113"/>
    <mergeCell ref="B114:J114"/>
    <mergeCell ref="B115:J115"/>
    <mergeCell ref="B118:J118"/>
    <mergeCell ref="B119:J119"/>
    <mergeCell ref="B120:J120"/>
    <mergeCell ref="B121:J121"/>
    <mergeCell ref="B122:J122"/>
    <mergeCell ref="B123:J123"/>
    <mergeCell ref="B124:J124"/>
    <mergeCell ref="B125:J125"/>
    <mergeCell ref="B126:J126"/>
    <mergeCell ref="B128:J128"/>
    <mergeCell ref="B129:J129"/>
    <mergeCell ref="B130:J130"/>
    <mergeCell ref="B131:J131"/>
    <mergeCell ref="B132:J132"/>
    <mergeCell ref="B133:J133"/>
    <mergeCell ref="B134:J134"/>
    <mergeCell ref="B135:J135"/>
    <mergeCell ref="B136:J136"/>
    <mergeCell ref="B137:J137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M6"/>
    <mergeCell ref="N4:N6"/>
    <mergeCell ref="O4:O6"/>
    <mergeCell ref="P3:P6"/>
    <mergeCell ref="Q3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4:AB6"/>
    <mergeCell ref="AC4:AC6"/>
    <mergeCell ref="AD4:AD6"/>
    <mergeCell ref="AE4:AE6"/>
    <mergeCell ref="AF4:AF6"/>
    <mergeCell ref="AG4:AG6"/>
    <mergeCell ref="AH4:AH6"/>
    <mergeCell ref="AI4:AI6"/>
    <mergeCell ref="AJ4:AJ6"/>
    <mergeCell ref="AK4:AK6"/>
    <mergeCell ref="AL4:AL6"/>
    <mergeCell ref="AM3:AM6"/>
    <mergeCell ref="AN3:AN6"/>
    <mergeCell ref="AO3:AO6"/>
    <mergeCell ref="AP3:AP6"/>
    <mergeCell ref="AQ3:AQ6"/>
  </mergeCells>
  <printOptions horizontalCentered="1"/>
  <pageMargins left="0.751388888888889" right="0.751388888888889" top="1" bottom="1" header="0.5" footer="0.5"/>
  <pageSetup paperSize="8" scale="4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2"/>
  <sheetViews>
    <sheetView tabSelected="1" workbookViewId="0">
      <pane ySplit="5" topLeftCell="A6" activePane="bottomLeft" state="frozen"/>
      <selection/>
      <selection pane="bottomLeft" activeCell="O22" sqref="O22"/>
    </sheetView>
  </sheetViews>
  <sheetFormatPr defaultColWidth="9" defaultRowHeight="14.25"/>
  <cols>
    <col min="2" max="2" width="43.5" customWidth="1"/>
    <col min="5" max="5" width="10.3833333333333"/>
    <col min="6" max="6" width="24" customWidth="1"/>
    <col min="7" max="7" width="26.6333333333333" customWidth="1"/>
    <col min="8" max="8" width="5.75" style="1" customWidth="1"/>
    <col min="9" max="9" width="7.25" customWidth="1"/>
    <col min="10" max="10" width="3.63333333333333" customWidth="1"/>
  </cols>
  <sheetData>
    <row r="1" ht="19.5" spans="1:9">
      <c r="A1" s="2" t="s">
        <v>404</v>
      </c>
      <c r="B1" s="2"/>
      <c r="C1" s="2"/>
      <c r="D1" s="2"/>
      <c r="E1" s="2"/>
      <c r="F1" s="2"/>
      <c r="G1" s="2"/>
      <c r="H1" s="3"/>
    </row>
    <row r="2" spans="1:9">
      <c r="A2" s="4" t="s">
        <v>3</v>
      </c>
      <c r="B2" s="4" t="s">
        <v>405</v>
      </c>
      <c r="C2" s="4" t="s">
        <v>15</v>
      </c>
      <c r="D2" s="5" t="s">
        <v>406</v>
      </c>
      <c r="E2" s="6"/>
      <c r="F2" s="5" t="s">
        <v>407</v>
      </c>
      <c r="G2" s="6"/>
      <c r="H2" s="7"/>
    </row>
    <row r="3" ht="35" customHeight="1" spans="1:9">
      <c r="A3" s="8"/>
      <c r="B3" s="8"/>
      <c r="C3" s="8"/>
      <c r="D3" s="9" t="s">
        <v>408</v>
      </c>
      <c r="E3" s="9" t="s">
        <v>409</v>
      </c>
      <c r="F3" s="9" t="s">
        <v>410</v>
      </c>
      <c r="G3" s="10" t="s">
        <v>411</v>
      </c>
      <c r="H3" s="7"/>
    </row>
    <row r="4" spans="1:9">
      <c r="A4" s="11" t="s">
        <v>50</v>
      </c>
      <c r="B4" s="11"/>
      <c r="C4" s="12">
        <v>32</v>
      </c>
      <c r="D4" s="13">
        <v>0</v>
      </c>
      <c r="E4" s="14"/>
      <c r="F4" s="12">
        <v>39612.23678</v>
      </c>
      <c r="G4" s="15"/>
      <c r="H4" s="16"/>
      <c r="I4" s="17"/>
    </row>
    <row r="5" spans="1:9">
      <c r="A5" s="11" t="s">
        <v>51</v>
      </c>
      <c r="B5" s="11" t="s">
        <v>52</v>
      </c>
      <c r="C5" s="12">
        <v>20</v>
      </c>
      <c r="D5" s="13"/>
      <c r="E5" s="14"/>
      <c r="F5" s="12">
        <v>28395.95678</v>
      </c>
      <c r="G5" s="15">
        <f>F5/$F$4</f>
        <v>0.716848102713982</v>
      </c>
      <c r="H5" s="16"/>
      <c r="I5" s="17"/>
    </row>
    <row r="6" spans="1:9">
      <c r="A6" s="11" t="s">
        <v>53</v>
      </c>
      <c r="B6" s="11" t="s">
        <v>54</v>
      </c>
      <c r="C6" s="12">
        <v>3</v>
      </c>
      <c r="D6" s="13"/>
      <c r="E6" s="18">
        <v>4456</v>
      </c>
      <c r="F6" s="12">
        <v>12405.95678</v>
      </c>
      <c r="G6" s="15">
        <f>F6/$F$4</f>
        <v>0.313184959710826</v>
      </c>
      <c r="H6" s="19"/>
      <c r="I6" s="20"/>
    </row>
    <row r="7" spans="1:9">
      <c r="A7" s="11" t="s">
        <v>55</v>
      </c>
      <c r="B7" s="11" t="s">
        <v>56</v>
      </c>
      <c r="C7" s="12"/>
      <c r="D7" s="13" t="s">
        <v>64</v>
      </c>
      <c r="E7" s="18"/>
      <c r="F7" s="12"/>
      <c r="G7" s="15">
        <f>F7/$F$4</f>
        <v>0</v>
      </c>
      <c r="H7" s="19"/>
    </row>
    <row r="8" spans="1:9">
      <c r="A8" s="11" t="s">
        <v>55</v>
      </c>
      <c r="B8" s="11" t="s">
        <v>57</v>
      </c>
      <c r="C8" s="12">
        <v>1</v>
      </c>
      <c r="D8" s="13" t="s">
        <v>64</v>
      </c>
      <c r="E8" s="18">
        <v>8</v>
      </c>
      <c r="F8" s="12">
        <v>10373.8</v>
      </c>
      <c r="G8" s="15">
        <f>F8/$F$4</f>
        <v>0.261883721881559</v>
      </c>
      <c r="H8" s="19"/>
    </row>
    <row r="9" spans="1:9">
      <c r="A9" s="11" t="s">
        <v>55</v>
      </c>
      <c r="B9" s="11" t="s">
        <v>75</v>
      </c>
      <c r="C9" s="12"/>
      <c r="D9" s="13"/>
      <c r="E9" s="18"/>
      <c r="F9" s="12"/>
      <c r="G9" s="15"/>
      <c r="H9" s="19"/>
    </row>
    <row r="10" spans="1:9">
      <c r="A10" s="11" t="s">
        <v>55</v>
      </c>
      <c r="B10" s="11" t="s">
        <v>76</v>
      </c>
      <c r="C10" s="12"/>
      <c r="D10" s="13"/>
      <c r="E10" s="18"/>
      <c r="F10" s="12"/>
      <c r="G10" s="15"/>
      <c r="H10" s="19"/>
    </row>
    <row r="11" spans="1:9">
      <c r="A11" s="11" t="s">
        <v>55</v>
      </c>
      <c r="B11" s="11" t="s">
        <v>77</v>
      </c>
      <c r="C11" s="12"/>
      <c r="D11" s="13" t="s">
        <v>412</v>
      </c>
      <c r="E11" s="18"/>
      <c r="F11" s="12"/>
      <c r="G11" s="15">
        <f>F11/$F$4</f>
        <v>0</v>
      </c>
      <c r="H11" s="19"/>
    </row>
    <row r="12" spans="1:9">
      <c r="A12" s="11" t="s">
        <v>55</v>
      </c>
      <c r="B12" s="11" t="s">
        <v>78</v>
      </c>
      <c r="C12" s="12">
        <v>2</v>
      </c>
      <c r="D12" s="13" t="s">
        <v>27</v>
      </c>
      <c r="E12" s="18">
        <v>4448</v>
      </c>
      <c r="F12" s="12">
        <v>2032.15678</v>
      </c>
      <c r="G12" s="15">
        <f>F12/$F$4</f>
        <v>0.0513012378292666</v>
      </c>
      <c r="H12" s="19"/>
    </row>
    <row r="13" spans="1:9">
      <c r="A13" s="11" t="s">
        <v>53</v>
      </c>
      <c r="B13" s="11" t="s">
        <v>93</v>
      </c>
      <c r="C13" s="12">
        <v>12</v>
      </c>
      <c r="D13" s="13"/>
      <c r="E13" s="18">
        <v>2708</v>
      </c>
      <c r="F13" s="12">
        <v>14000</v>
      </c>
      <c r="G13" s="15">
        <f>F13/$F$4</f>
        <v>0.353426141466178</v>
      </c>
      <c r="H13" s="19"/>
    </row>
    <row r="14" spans="1:9">
      <c r="A14" s="11" t="s">
        <v>55</v>
      </c>
      <c r="B14" s="11" t="s">
        <v>94</v>
      </c>
      <c r="C14" s="12">
        <v>4</v>
      </c>
      <c r="D14" s="13" t="s">
        <v>412</v>
      </c>
      <c r="E14" s="18">
        <v>82</v>
      </c>
      <c r="F14" s="12">
        <v>6150</v>
      </c>
      <c r="G14" s="15">
        <f>F14/$F$4</f>
        <v>0.155255055001214</v>
      </c>
      <c r="H14" s="19"/>
    </row>
    <row r="15" spans="1:9">
      <c r="A15" s="11" t="s">
        <v>55</v>
      </c>
      <c r="B15" s="11" t="s">
        <v>132</v>
      </c>
      <c r="C15" s="12">
        <v>8</v>
      </c>
      <c r="D15" s="13"/>
      <c r="E15" s="18">
        <v>2626</v>
      </c>
      <c r="F15" s="12">
        <v>7850</v>
      </c>
      <c r="G15" s="15">
        <f>F15/$F$4</f>
        <v>0.198171086464964</v>
      </c>
      <c r="H15" s="19"/>
    </row>
    <row r="16" spans="1:9">
      <c r="A16" s="11" t="s">
        <v>55</v>
      </c>
      <c r="B16" s="11" t="s">
        <v>200</v>
      </c>
      <c r="C16" s="12"/>
      <c r="D16" s="13"/>
      <c r="E16" s="18"/>
      <c r="F16" s="12"/>
      <c r="G16" s="15"/>
      <c r="H16" s="19"/>
    </row>
    <row r="17" spans="1:8">
      <c r="A17" s="11" t="s">
        <v>55</v>
      </c>
      <c r="B17" s="11" t="s">
        <v>201</v>
      </c>
      <c r="C17" s="12"/>
      <c r="D17" s="13"/>
      <c r="E17" s="18"/>
      <c r="F17" s="12"/>
      <c r="G17" s="15">
        <f>F17/$F$4</f>
        <v>0</v>
      </c>
      <c r="H17" s="19"/>
    </row>
    <row r="18" spans="1:8">
      <c r="A18" s="11" t="s">
        <v>55</v>
      </c>
      <c r="B18" s="11" t="s">
        <v>202</v>
      </c>
      <c r="C18" s="12"/>
      <c r="D18" s="13"/>
      <c r="E18" s="18"/>
      <c r="F18" s="12"/>
      <c r="G18" s="15"/>
      <c r="H18" s="19"/>
    </row>
    <row r="19" spans="1:8">
      <c r="A19" s="11" t="s">
        <v>55</v>
      </c>
      <c r="B19" s="11" t="s">
        <v>203</v>
      </c>
      <c r="C19" s="12"/>
      <c r="D19" s="13"/>
      <c r="E19" s="18"/>
      <c r="F19" s="12"/>
      <c r="G19" s="15"/>
      <c r="H19" s="19"/>
    </row>
    <row r="20" spans="1:8">
      <c r="A20" s="11" t="s">
        <v>53</v>
      </c>
      <c r="B20" s="11" t="s">
        <v>204</v>
      </c>
      <c r="C20" s="12">
        <v>1</v>
      </c>
      <c r="D20" s="13"/>
      <c r="E20" s="18">
        <v>1</v>
      </c>
      <c r="F20" s="12">
        <v>600</v>
      </c>
      <c r="G20" s="15">
        <f>F20/$F$4</f>
        <v>0.0151468346342648</v>
      </c>
      <c r="H20" s="19"/>
    </row>
    <row r="21" spans="1:8">
      <c r="A21" s="11" t="s">
        <v>55</v>
      </c>
      <c r="B21" s="11" t="s">
        <v>205</v>
      </c>
      <c r="C21" s="12"/>
      <c r="D21" s="13"/>
      <c r="E21" s="18"/>
      <c r="F21" s="12"/>
      <c r="G21" s="15"/>
      <c r="H21" s="19"/>
    </row>
    <row r="22" spans="1:8">
      <c r="A22" s="11" t="s">
        <v>55</v>
      </c>
      <c r="B22" s="11" t="s">
        <v>206</v>
      </c>
      <c r="C22" s="12">
        <v>1</v>
      </c>
      <c r="D22" s="13"/>
      <c r="E22" s="18">
        <v>1</v>
      </c>
      <c r="F22" s="12">
        <v>600</v>
      </c>
      <c r="G22" s="15">
        <f>F22/$F$4</f>
        <v>0.0151468346342648</v>
      </c>
      <c r="H22" s="19"/>
    </row>
    <row r="23" spans="1:8">
      <c r="A23" s="11" t="s">
        <v>55</v>
      </c>
      <c r="B23" s="11" t="s">
        <v>214</v>
      </c>
      <c r="C23" s="12"/>
      <c r="D23" s="13"/>
      <c r="E23" s="18"/>
      <c r="F23" s="12"/>
      <c r="G23" s="15"/>
      <c r="H23" s="19"/>
    </row>
    <row r="24" spans="1:8">
      <c r="A24" s="11" t="s">
        <v>55</v>
      </c>
      <c r="B24" s="11" t="s">
        <v>215</v>
      </c>
      <c r="C24" s="12"/>
      <c r="D24" s="13"/>
      <c r="E24" s="18"/>
      <c r="F24" s="12"/>
      <c r="G24" s="15"/>
      <c r="H24" s="19"/>
    </row>
    <row r="25" spans="1:8">
      <c r="A25" s="11" t="s">
        <v>53</v>
      </c>
      <c r="B25" s="11" t="s">
        <v>216</v>
      </c>
      <c r="C25" s="12">
        <v>4</v>
      </c>
      <c r="D25" s="13"/>
      <c r="E25" s="18">
        <v>22</v>
      </c>
      <c r="F25" s="12">
        <v>1390</v>
      </c>
      <c r="G25" s="15">
        <f>F25/$F$4</f>
        <v>0.0350901669027133</v>
      </c>
      <c r="H25" s="19"/>
    </row>
    <row r="26" ht="28.5" spans="1:8">
      <c r="A26" s="11" t="s">
        <v>55</v>
      </c>
      <c r="B26" s="11" t="s">
        <v>220</v>
      </c>
      <c r="C26" s="12">
        <v>4</v>
      </c>
      <c r="D26" s="13"/>
      <c r="E26" s="18">
        <v>22</v>
      </c>
      <c r="F26" s="12">
        <v>1390</v>
      </c>
      <c r="G26" s="15">
        <f>F26/$F$4</f>
        <v>0.0350901669027133</v>
      </c>
      <c r="H26" s="19"/>
    </row>
    <row r="27" spans="1:8">
      <c r="A27" s="11" t="s">
        <v>55</v>
      </c>
      <c r="B27" s="11" t="s">
        <v>249</v>
      </c>
      <c r="C27" s="12"/>
      <c r="D27" s="13"/>
      <c r="E27" s="18"/>
      <c r="F27" s="12"/>
      <c r="G27" s="15"/>
      <c r="H27" s="19"/>
    </row>
    <row r="28" spans="1:8">
      <c r="A28" s="11" t="s">
        <v>55</v>
      </c>
      <c r="B28" s="11" t="s">
        <v>250</v>
      </c>
      <c r="C28" s="12"/>
      <c r="D28" s="13"/>
      <c r="E28" s="18"/>
      <c r="F28" s="12"/>
      <c r="G28" s="15"/>
      <c r="H28" s="19"/>
    </row>
    <row r="29" spans="1:8">
      <c r="A29" s="11" t="s">
        <v>53</v>
      </c>
      <c r="B29" s="11" t="s">
        <v>251</v>
      </c>
      <c r="C29" s="12">
        <v>0</v>
      </c>
      <c r="D29" s="13"/>
      <c r="E29" s="18">
        <v>0</v>
      </c>
      <c r="F29" s="12">
        <v>0</v>
      </c>
      <c r="G29" s="15"/>
      <c r="H29" s="19"/>
    </row>
    <row r="30" spans="1:8">
      <c r="A30" s="11" t="s">
        <v>55</v>
      </c>
      <c r="B30" s="11" t="s">
        <v>252</v>
      </c>
      <c r="C30" s="12"/>
      <c r="D30" s="13"/>
      <c r="E30" s="18"/>
      <c r="F30" s="12"/>
      <c r="G30" s="15"/>
      <c r="H30" s="19"/>
    </row>
    <row r="31" spans="1:8">
      <c r="A31" s="11" t="s">
        <v>55</v>
      </c>
      <c r="B31" s="11" t="s">
        <v>253</v>
      </c>
      <c r="C31" s="12"/>
      <c r="D31" s="13"/>
      <c r="E31" s="18"/>
      <c r="F31" s="12"/>
      <c r="G31" s="15"/>
      <c r="H31" s="19"/>
    </row>
    <row r="32" spans="1:8">
      <c r="A32" s="11" t="s">
        <v>55</v>
      </c>
      <c r="B32" s="11" t="s">
        <v>254</v>
      </c>
      <c r="C32" s="12"/>
      <c r="D32" s="13"/>
      <c r="E32" s="18"/>
      <c r="F32" s="12"/>
      <c r="G32" s="15"/>
      <c r="H32" s="19"/>
    </row>
    <row r="33" spans="1:8">
      <c r="A33" s="11" t="s">
        <v>55</v>
      </c>
      <c r="B33" s="11" t="s">
        <v>255</v>
      </c>
      <c r="C33" s="12"/>
      <c r="D33" s="13"/>
      <c r="E33" s="18"/>
      <c r="F33" s="12"/>
      <c r="G33" s="15"/>
      <c r="H33" s="19"/>
    </row>
    <row r="34" spans="1:8">
      <c r="A34" s="11" t="s">
        <v>53</v>
      </c>
      <c r="B34" s="11" t="s">
        <v>256</v>
      </c>
      <c r="C34" s="12">
        <v>0</v>
      </c>
      <c r="D34" s="13"/>
      <c r="E34" s="18">
        <v>0</v>
      </c>
      <c r="F34" s="12">
        <v>0</v>
      </c>
      <c r="G34" s="15">
        <f>F34/$F$4</f>
        <v>0</v>
      </c>
      <c r="H34" s="19"/>
    </row>
    <row r="35" spans="1:8">
      <c r="A35" s="11" t="s">
        <v>55</v>
      </c>
      <c r="B35" s="11" t="s">
        <v>257</v>
      </c>
      <c r="C35" s="12"/>
      <c r="D35" s="13"/>
      <c r="E35" s="18"/>
      <c r="F35" s="12"/>
      <c r="G35" s="15">
        <f>F35/$F$4</f>
        <v>0</v>
      </c>
      <c r="H35" s="19"/>
    </row>
    <row r="36" spans="1:8">
      <c r="A36" s="11" t="s">
        <v>55</v>
      </c>
      <c r="B36" s="11" t="s">
        <v>258</v>
      </c>
      <c r="C36" s="12"/>
      <c r="D36" s="13"/>
      <c r="E36" s="18"/>
      <c r="F36" s="12"/>
      <c r="G36" s="15"/>
      <c r="H36" s="19"/>
    </row>
    <row r="37" spans="1:8">
      <c r="A37" s="11" t="s">
        <v>55</v>
      </c>
      <c r="B37" s="11" t="s">
        <v>259</v>
      </c>
      <c r="C37" s="12"/>
      <c r="D37" s="13"/>
      <c r="E37" s="18"/>
      <c r="F37" s="12"/>
      <c r="G37" s="15"/>
      <c r="H37" s="19"/>
    </row>
    <row r="38" spans="1:8">
      <c r="A38" s="11" t="s">
        <v>55</v>
      </c>
      <c r="B38" s="11" t="s">
        <v>260</v>
      </c>
      <c r="C38" s="12"/>
      <c r="D38" s="13"/>
      <c r="E38" s="18"/>
      <c r="F38" s="12"/>
      <c r="G38" s="15"/>
      <c r="H38" s="19"/>
    </row>
    <row r="39" spans="1:8">
      <c r="A39" s="11" t="s">
        <v>55</v>
      </c>
      <c r="B39" s="11" t="s">
        <v>261</v>
      </c>
      <c r="C39" s="12"/>
      <c r="D39" s="13"/>
      <c r="E39" s="18"/>
      <c r="F39" s="12"/>
      <c r="G39" s="15"/>
      <c r="H39" s="19"/>
    </row>
    <row r="40" spans="1:8">
      <c r="A40" s="11" t="s">
        <v>51</v>
      </c>
      <c r="B40" s="11" t="s">
        <v>262</v>
      </c>
      <c r="C40" s="12">
        <v>0</v>
      </c>
      <c r="D40" s="13"/>
      <c r="E40" s="14">
        <v>850</v>
      </c>
      <c r="F40" s="12">
        <v>0</v>
      </c>
      <c r="G40" s="15">
        <f>F40/$F$4</f>
        <v>0</v>
      </c>
      <c r="H40" s="16"/>
    </row>
    <row r="41" spans="1:8">
      <c r="A41" s="11" t="s">
        <v>53</v>
      </c>
      <c r="B41" s="11" t="s">
        <v>263</v>
      </c>
      <c r="C41" s="12">
        <v>0</v>
      </c>
      <c r="D41" s="13"/>
      <c r="E41" s="18">
        <v>0</v>
      </c>
      <c r="F41" s="12">
        <v>0</v>
      </c>
      <c r="G41" s="15"/>
      <c r="H41" s="19"/>
    </row>
    <row r="42" spans="1:8">
      <c r="A42" s="11" t="s">
        <v>55</v>
      </c>
      <c r="B42" s="11" t="s">
        <v>264</v>
      </c>
      <c r="C42" s="12"/>
      <c r="D42" s="13"/>
      <c r="E42" s="18"/>
      <c r="F42" s="12"/>
      <c r="G42" s="15"/>
      <c r="H42" s="19"/>
    </row>
    <row r="43" spans="1:8">
      <c r="A43" s="11" t="s">
        <v>55</v>
      </c>
      <c r="B43" s="11" t="s">
        <v>265</v>
      </c>
      <c r="C43" s="12"/>
      <c r="D43" s="13"/>
      <c r="E43" s="18"/>
      <c r="F43" s="12"/>
      <c r="G43" s="15"/>
      <c r="H43" s="19"/>
    </row>
    <row r="44" spans="1:8">
      <c r="A44" s="11" t="s">
        <v>53</v>
      </c>
      <c r="B44" s="11" t="s">
        <v>266</v>
      </c>
      <c r="C44" s="12">
        <v>0</v>
      </c>
      <c r="D44" s="13"/>
      <c r="E44" s="18">
        <v>0</v>
      </c>
      <c r="F44" s="12">
        <v>0</v>
      </c>
      <c r="G44" s="15"/>
      <c r="H44" s="19"/>
    </row>
    <row r="45" spans="1:8">
      <c r="A45" s="11" t="s">
        <v>55</v>
      </c>
      <c r="B45" s="11" t="s">
        <v>267</v>
      </c>
      <c r="C45" s="12"/>
      <c r="D45" s="13"/>
      <c r="E45" s="18"/>
      <c r="F45" s="12"/>
      <c r="G45" s="15"/>
      <c r="H45" s="19"/>
    </row>
    <row r="46" spans="1:8">
      <c r="A46" s="11" t="s">
        <v>55</v>
      </c>
      <c r="B46" s="11" t="s">
        <v>268</v>
      </c>
      <c r="C46" s="12"/>
      <c r="D46" s="13"/>
      <c r="E46" s="18"/>
      <c r="F46" s="12"/>
      <c r="G46" s="15"/>
      <c r="H46" s="19"/>
    </row>
    <row r="47" spans="1:8">
      <c r="A47" s="11" t="s">
        <v>55</v>
      </c>
      <c r="B47" s="11" t="s">
        <v>269</v>
      </c>
      <c r="C47" s="12"/>
      <c r="D47" s="13"/>
      <c r="E47" s="18"/>
      <c r="F47" s="12"/>
      <c r="G47" s="15"/>
      <c r="H47" s="19"/>
    </row>
    <row r="48" spans="1:8">
      <c r="A48" s="11" t="s">
        <v>53</v>
      </c>
      <c r="B48" s="11" t="s">
        <v>270</v>
      </c>
      <c r="C48" s="12">
        <v>0</v>
      </c>
      <c r="D48" s="13"/>
      <c r="E48" s="18">
        <v>0</v>
      </c>
      <c r="F48" s="12">
        <v>0</v>
      </c>
      <c r="G48" s="15"/>
      <c r="H48" s="19"/>
    </row>
    <row r="49" spans="1:8">
      <c r="A49" s="11" t="s">
        <v>55</v>
      </c>
      <c r="B49" s="11" t="s">
        <v>271</v>
      </c>
      <c r="C49" s="12"/>
      <c r="D49" s="13"/>
      <c r="E49" s="18"/>
      <c r="F49" s="12"/>
      <c r="G49" s="15"/>
      <c r="H49" s="19"/>
    </row>
    <row r="50" spans="1:8">
      <c r="A50" s="11" t="s">
        <v>55</v>
      </c>
      <c r="B50" s="11" t="s">
        <v>272</v>
      </c>
      <c r="C50" s="12"/>
      <c r="D50" s="13"/>
      <c r="E50" s="18"/>
      <c r="F50" s="12"/>
      <c r="G50" s="15"/>
      <c r="H50" s="19"/>
    </row>
    <row r="51" spans="1:8">
      <c r="A51" s="11" t="s">
        <v>53</v>
      </c>
      <c r="B51" s="11" t="s">
        <v>273</v>
      </c>
      <c r="C51" s="12">
        <v>0</v>
      </c>
      <c r="D51" s="13"/>
      <c r="E51" s="18">
        <v>0</v>
      </c>
      <c r="F51" s="12">
        <v>0</v>
      </c>
      <c r="G51" s="15"/>
      <c r="H51" s="19"/>
    </row>
    <row r="52" spans="1:8">
      <c r="A52" s="11" t="s">
        <v>55</v>
      </c>
      <c r="B52" s="11" t="s">
        <v>274</v>
      </c>
      <c r="C52" s="12"/>
      <c r="D52" s="13"/>
      <c r="E52" s="18"/>
      <c r="F52" s="12"/>
      <c r="G52" s="15"/>
      <c r="H52" s="19"/>
    </row>
    <row r="53" spans="1:8">
      <c r="A53" s="11" t="s">
        <v>55</v>
      </c>
      <c r="B53" s="11" t="s">
        <v>275</v>
      </c>
      <c r="C53" s="12"/>
      <c r="D53" s="13"/>
      <c r="E53" s="18"/>
      <c r="F53" s="12"/>
      <c r="G53" s="15"/>
      <c r="H53" s="19"/>
    </row>
    <row r="54" spans="1:8">
      <c r="A54" s="11" t="s">
        <v>55</v>
      </c>
      <c r="B54" s="11" t="s">
        <v>276</v>
      </c>
      <c r="C54" s="12"/>
      <c r="D54" s="13"/>
      <c r="E54" s="18"/>
      <c r="F54" s="12"/>
      <c r="G54" s="15"/>
      <c r="H54" s="19"/>
    </row>
    <row r="55" spans="1:8">
      <c r="A55" s="11" t="s">
        <v>53</v>
      </c>
      <c r="B55" s="11" t="s">
        <v>277</v>
      </c>
      <c r="C55" s="12">
        <v>0</v>
      </c>
      <c r="D55" s="13"/>
      <c r="E55" s="18">
        <v>0</v>
      </c>
      <c r="F55" s="12">
        <v>0</v>
      </c>
      <c r="G55" s="15">
        <f>F55/$F$4</f>
        <v>0</v>
      </c>
      <c r="H55" s="19"/>
    </row>
    <row r="56" spans="1:8">
      <c r="A56" s="11" t="s">
        <v>55</v>
      </c>
      <c r="B56" s="11" t="s">
        <v>277</v>
      </c>
      <c r="C56" s="12"/>
      <c r="D56" s="13"/>
      <c r="E56" s="18"/>
      <c r="F56" s="12"/>
      <c r="G56" s="15">
        <f>F56/$F$4</f>
        <v>0</v>
      </c>
      <c r="H56" s="19"/>
    </row>
    <row r="57" spans="1:8">
      <c r="A57" s="11" t="s">
        <v>51</v>
      </c>
      <c r="B57" s="11" t="s">
        <v>278</v>
      </c>
      <c r="C57" s="12">
        <v>9</v>
      </c>
      <c r="D57" s="13"/>
      <c r="E57" s="14"/>
      <c r="F57" s="12">
        <v>6166.28</v>
      </c>
      <c r="G57" s="15">
        <f>F57/$F$4</f>
        <v>0.15566603911429</v>
      </c>
      <c r="H57" s="16"/>
    </row>
    <row r="58" spans="1:8">
      <c r="A58" s="11" t="s">
        <v>53</v>
      </c>
      <c r="B58" s="11" t="s">
        <v>279</v>
      </c>
      <c r="C58" s="12">
        <v>7</v>
      </c>
      <c r="D58" s="13"/>
      <c r="E58" s="18">
        <v>74.4</v>
      </c>
      <c r="F58" s="12">
        <v>5196.28</v>
      </c>
      <c r="G58" s="15">
        <f>F58/$F$4</f>
        <v>0.131178656455562</v>
      </c>
      <c r="H58" s="19"/>
    </row>
    <row r="59" spans="1:8">
      <c r="A59" s="11" t="s">
        <v>55</v>
      </c>
      <c r="B59" s="11" t="s">
        <v>280</v>
      </c>
      <c r="C59" s="12"/>
      <c r="D59" s="13"/>
      <c r="E59" s="18"/>
      <c r="F59" s="12"/>
      <c r="G59" s="15"/>
      <c r="H59" s="19"/>
    </row>
    <row r="60" ht="57" spans="1:8">
      <c r="A60" s="11" t="s">
        <v>55</v>
      </c>
      <c r="B60" s="11" t="s">
        <v>281</v>
      </c>
      <c r="C60" s="12">
        <v>1</v>
      </c>
      <c r="D60" s="13"/>
      <c r="E60" s="18">
        <v>4</v>
      </c>
      <c r="F60" s="12">
        <v>390</v>
      </c>
      <c r="G60" s="15">
        <f>F60/$F$4</f>
        <v>0.00984544251227209</v>
      </c>
      <c r="H60" s="19"/>
    </row>
    <row r="61" spans="1:8">
      <c r="A61" s="11" t="s">
        <v>55</v>
      </c>
      <c r="B61" s="11" t="s">
        <v>292</v>
      </c>
      <c r="C61" s="12">
        <v>2</v>
      </c>
      <c r="D61" s="13"/>
      <c r="E61" s="18">
        <v>5.4</v>
      </c>
      <c r="F61" s="12">
        <v>350</v>
      </c>
      <c r="G61" s="15">
        <f>F61/$F$4</f>
        <v>0.00883565353665444</v>
      </c>
      <c r="H61" s="19"/>
    </row>
    <row r="62" spans="1:8">
      <c r="A62" s="11" t="s">
        <v>55</v>
      </c>
      <c r="B62" s="11" t="s">
        <v>303</v>
      </c>
      <c r="C62" s="12">
        <v>4</v>
      </c>
      <c r="D62" s="13"/>
      <c r="E62" s="18">
        <v>65</v>
      </c>
      <c r="F62" s="12">
        <v>4456.28</v>
      </c>
      <c r="G62" s="15">
        <f>F62/$F$4</f>
        <v>0.112497560406636</v>
      </c>
      <c r="H62" s="19"/>
    </row>
    <row r="63" spans="1:8">
      <c r="A63" s="11" t="s">
        <v>55</v>
      </c>
      <c r="B63" s="11" t="s">
        <v>329</v>
      </c>
      <c r="C63" s="12"/>
      <c r="D63" s="13"/>
      <c r="E63" s="18"/>
      <c r="F63" s="12"/>
      <c r="G63" s="15"/>
      <c r="H63" s="19"/>
    </row>
    <row r="64" ht="28.5" spans="1:8">
      <c r="A64" s="11" t="s">
        <v>55</v>
      </c>
      <c r="B64" s="11" t="s">
        <v>330</v>
      </c>
      <c r="C64" s="12"/>
      <c r="D64" s="13"/>
      <c r="E64" s="18"/>
      <c r="F64" s="12"/>
      <c r="G64" s="15"/>
      <c r="H64" s="19"/>
    </row>
    <row r="65" ht="28.5" spans="1:8">
      <c r="A65" s="11" t="s">
        <v>55</v>
      </c>
      <c r="B65" s="11" t="s">
        <v>331</v>
      </c>
      <c r="C65" s="12"/>
      <c r="D65" s="13"/>
      <c r="E65" s="18"/>
      <c r="F65" s="12"/>
      <c r="G65" s="15"/>
      <c r="H65" s="19"/>
    </row>
    <row r="66" spans="1:8">
      <c r="A66" s="11" t="s">
        <v>55</v>
      </c>
      <c r="B66" s="11" t="s">
        <v>332</v>
      </c>
      <c r="C66" s="12"/>
      <c r="D66" s="13"/>
      <c r="E66" s="18"/>
      <c r="F66" s="12"/>
      <c r="G66" s="15"/>
      <c r="H66" s="19"/>
    </row>
    <row r="67" spans="1:8">
      <c r="A67" s="11" t="s">
        <v>55</v>
      </c>
      <c r="B67" s="11" t="s">
        <v>413</v>
      </c>
      <c r="C67" s="12"/>
      <c r="D67" s="13"/>
      <c r="E67" s="18"/>
      <c r="F67" s="12"/>
      <c r="G67" s="15">
        <f>F67/$F$4</f>
        <v>0</v>
      </c>
      <c r="H67" s="19"/>
    </row>
    <row r="68" spans="1:8">
      <c r="A68" s="11" t="s">
        <v>53</v>
      </c>
      <c r="B68" s="11" t="s">
        <v>334</v>
      </c>
      <c r="C68" s="12">
        <v>2</v>
      </c>
      <c r="D68" s="13"/>
      <c r="E68" s="18">
        <v>1501.4</v>
      </c>
      <c r="F68" s="12">
        <v>970</v>
      </c>
      <c r="G68" s="15">
        <f>F68/$F$4</f>
        <v>0.024487382658728</v>
      </c>
      <c r="H68" s="19"/>
    </row>
    <row r="69" spans="1:8">
      <c r="A69" s="11" t="s">
        <v>55</v>
      </c>
      <c r="B69" s="11" t="s">
        <v>335</v>
      </c>
      <c r="C69" s="12"/>
      <c r="D69" s="13"/>
      <c r="E69" s="18"/>
      <c r="F69" s="12"/>
      <c r="G69" s="15"/>
      <c r="H69" s="19"/>
    </row>
    <row r="70" spans="1:8">
      <c r="A70" s="11" t="s">
        <v>55</v>
      </c>
      <c r="B70" s="11" t="s">
        <v>336</v>
      </c>
      <c r="C70" s="12"/>
      <c r="D70" s="13"/>
      <c r="E70" s="18"/>
      <c r="F70" s="12"/>
      <c r="G70" s="15">
        <f>F70/$F$4</f>
        <v>0</v>
      </c>
      <c r="H70" s="19"/>
    </row>
    <row r="71" spans="1:8">
      <c r="A71" s="11" t="s">
        <v>55</v>
      </c>
      <c r="B71" s="11" t="s">
        <v>337</v>
      </c>
      <c r="C71" s="12"/>
      <c r="D71" s="13"/>
      <c r="E71" s="18"/>
      <c r="F71" s="12"/>
      <c r="G71" s="15">
        <f>F71/$F$4</f>
        <v>0</v>
      </c>
      <c r="H71" s="19"/>
    </row>
    <row r="72" spans="1:8">
      <c r="A72" s="11" t="s">
        <v>55</v>
      </c>
      <c r="B72" s="11" t="s">
        <v>338</v>
      </c>
      <c r="C72" s="12">
        <v>2</v>
      </c>
      <c r="D72" s="13"/>
      <c r="E72" s="18">
        <v>1501.4</v>
      </c>
      <c r="F72" s="12">
        <v>970</v>
      </c>
      <c r="G72" s="15">
        <f>F72/$F$4</f>
        <v>0.024487382658728</v>
      </c>
      <c r="H72" s="19"/>
    </row>
    <row r="73" spans="1:8">
      <c r="A73" s="11" t="s">
        <v>53</v>
      </c>
      <c r="B73" s="11" t="s">
        <v>355</v>
      </c>
      <c r="C73" s="12">
        <v>0</v>
      </c>
      <c r="D73" s="13"/>
      <c r="E73" s="18">
        <v>0</v>
      </c>
      <c r="F73" s="12">
        <v>0</v>
      </c>
      <c r="G73" s="15"/>
      <c r="H73" s="19"/>
    </row>
    <row r="74" spans="1:8">
      <c r="A74" s="11" t="s">
        <v>55</v>
      </c>
      <c r="B74" s="11" t="s">
        <v>356</v>
      </c>
      <c r="C74" s="12"/>
      <c r="D74" s="13"/>
      <c r="E74" s="18"/>
      <c r="F74" s="12"/>
      <c r="G74" s="15"/>
      <c r="H74" s="19"/>
    </row>
    <row r="75" spans="1:8">
      <c r="A75" s="11" t="s">
        <v>55</v>
      </c>
      <c r="B75" s="11" t="s">
        <v>357</v>
      </c>
      <c r="C75" s="12"/>
      <c r="D75" s="13"/>
      <c r="E75" s="18"/>
      <c r="F75" s="12"/>
      <c r="G75" s="15"/>
      <c r="H75" s="19"/>
    </row>
    <row r="76" ht="28.5" spans="1:8">
      <c r="A76" s="11" t="s">
        <v>55</v>
      </c>
      <c r="B76" s="11" t="s">
        <v>358</v>
      </c>
      <c r="C76" s="12"/>
      <c r="D76" s="13"/>
      <c r="E76" s="18"/>
      <c r="F76" s="12"/>
      <c r="G76" s="15"/>
      <c r="H76" s="19"/>
    </row>
    <row r="77" spans="1:8">
      <c r="A77" s="11" t="s">
        <v>55</v>
      </c>
      <c r="B77" s="11" t="s">
        <v>359</v>
      </c>
      <c r="C77" s="12"/>
      <c r="D77" s="13"/>
      <c r="E77" s="18"/>
      <c r="F77" s="12"/>
      <c r="G77" s="15"/>
      <c r="H77" s="19"/>
    </row>
    <row r="78" spans="1:8">
      <c r="A78" s="11" t="s">
        <v>55</v>
      </c>
      <c r="B78" s="11" t="s">
        <v>360</v>
      </c>
      <c r="C78" s="12"/>
      <c r="D78" s="13"/>
      <c r="E78" s="18"/>
      <c r="F78" s="12"/>
      <c r="G78" s="15"/>
      <c r="H78" s="19"/>
    </row>
    <row r="79" ht="28.5" spans="1:8">
      <c r="A79" s="11" t="s">
        <v>55</v>
      </c>
      <c r="B79" s="11" t="s">
        <v>361</v>
      </c>
      <c r="C79" s="12"/>
      <c r="D79" s="13"/>
      <c r="E79" s="18"/>
      <c r="F79" s="12"/>
      <c r="G79" s="15"/>
      <c r="H79" s="19"/>
    </row>
    <row r="80" spans="1:8">
      <c r="A80" s="11" t="s">
        <v>51</v>
      </c>
      <c r="B80" s="11" t="s">
        <v>362</v>
      </c>
      <c r="C80" s="12">
        <v>2</v>
      </c>
      <c r="D80" s="13"/>
      <c r="E80" s="14"/>
      <c r="F80" s="12">
        <v>3700</v>
      </c>
      <c r="G80" s="15">
        <f>F80/$F$4</f>
        <v>0.0934054802446326</v>
      </c>
      <c r="H80" s="16"/>
    </row>
    <row r="81" spans="1:8">
      <c r="A81" s="11" t="s">
        <v>53</v>
      </c>
      <c r="B81" s="11" t="s">
        <v>362</v>
      </c>
      <c r="C81" s="12">
        <v>2</v>
      </c>
      <c r="D81" s="13"/>
      <c r="E81" s="18">
        <v>2</v>
      </c>
      <c r="F81" s="12">
        <v>3700</v>
      </c>
      <c r="G81" s="15">
        <f>F81/$F$4</f>
        <v>0.0934054802446326</v>
      </c>
      <c r="H81" s="19"/>
    </row>
    <row r="82" spans="1:8">
      <c r="A82" s="11" t="s">
        <v>55</v>
      </c>
      <c r="B82" s="11" t="s">
        <v>363</v>
      </c>
      <c r="C82" s="12"/>
      <c r="D82" s="13"/>
      <c r="E82" s="18"/>
      <c r="F82" s="12"/>
      <c r="G82" s="15"/>
      <c r="H82" s="19"/>
    </row>
    <row r="83" spans="1:8">
      <c r="A83" s="11" t="s">
        <v>55</v>
      </c>
      <c r="B83" s="11" t="s">
        <v>364</v>
      </c>
      <c r="C83" s="12">
        <v>2</v>
      </c>
      <c r="D83" s="13"/>
      <c r="E83" s="18">
        <v>2</v>
      </c>
      <c r="F83" s="12">
        <v>3700</v>
      </c>
      <c r="G83" s="15">
        <f>F83/$F$4</f>
        <v>0.0934054802446326</v>
      </c>
      <c r="H83" s="19"/>
    </row>
    <row r="84" spans="1:8">
      <c r="A84" s="11" t="s">
        <v>55</v>
      </c>
      <c r="B84" s="11" t="s">
        <v>378</v>
      </c>
      <c r="C84" s="12"/>
      <c r="D84" s="13"/>
      <c r="E84" s="18"/>
      <c r="F84" s="12"/>
      <c r="G84" s="15"/>
      <c r="H84" s="19"/>
    </row>
    <row r="85" spans="1:8">
      <c r="A85" s="11" t="s">
        <v>55</v>
      </c>
      <c r="B85" s="11" t="s">
        <v>379</v>
      </c>
      <c r="C85" s="12"/>
      <c r="D85" s="13"/>
      <c r="E85" s="18"/>
      <c r="F85" s="12"/>
      <c r="G85" s="15"/>
      <c r="H85" s="19"/>
    </row>
    <row r="86" spans="1:8">
      <c r="A86" s="11" t="s">
        <v>55</v>
      </c>
      <c r="B86" s="11" t="s">
        <v>380</v>
      </c>
      <c r="C86" s="12"/>
      <c r="D86" s="13"/>
      <c r="E86" s="18"/>
      <c r="F86" s="12"/>
      <c r="G86" s="15"/>
      <c r="H86" s="19"/>
    </row>
    <row r="87" spans="1:8">
      <c r="A87" s="11" t="s">
        <v>55</v>
      </c>
      <c r="B87" s="11" t="s">
        <v>381</v>
      </c>
      <c r="C87" s="12"/>
      <c r="D87" s="13"/>
      <c r="E87" s="18"/>
      <c r="F87" s="12"/>
      <c r="G87" s="15"/>
      <c r="H87" s="19"/>
    </row>
    <row r="88" spans="1:8">
      <c r="A88" s="11" t="s">
        <v>51</v>
      </c>
      <c r="B88" s="11" t="s">
        <v>382</v>
      </c>
      <c r="C88" s="12">
        <v>1</v>
      </c>
      <c r="D88" s="13"/>
      <c r="E88" s="14"/>
      <c r="F88" s="12">
        <v>1350</v>
      </c>
      <c r="G88" s="15">
        <f>F88/$F$4</f>
        <v>0.0340803779270957</v>
      </c>
      <c r="H88" s="16"/>
    </row>
    <row r="89" spans="1:8">
      <c r="A89" s="11" t="s">
        <v>53</v>
      </c>
      <c r="B89" s="11" t="s">
        <v>383</v>
      </c>
      <c r="C89" s="12">
        <v>0</v>
      </c>
      <c r="D89" s="13"/>
      <c r="E89" s="18">
        <v>0</v>
      </c>
      <c r="F89" s="12">
        <v>0</v>
      </c>
      <c r="G89" s="15"/>
      <c r="H89" s="19"/>
    </row>
    <row r="90" spans="1:8">
      <c r="A90" s="11" t="s">
        <v>55</v>
      </c>
      <c r="B90" s="11" t="s">
        <v>384</v>
      </c>
      <c r="C90" s="12"/>
      <c r="D90" s="13"/>
      <c r="E90" s="18"/>
      <c r="F90" s="12"/>
      <c r="G90" s="15"/>
      <c r="H90" s="19"/>
    </row>
    <row r="91" spans="1:8">
      <c r="A91" s="11" t="s">
        <v>53</v>
      </c>
      <c r="B91" s="11" t="s">
        <v>385</v>
      </c>
      <c r="C91" s="12">
        <v>1</v>
      </c>
      <c r="D91" s="13"/>
      <c r="E91" s="18">
        <v>4500</v>
      </c>
      <c r="F91" s="12">
        <v>1350</v>
      </c>
      <c r="G91" s="15">
        <f>F91/$F$4</f>
        <v>0.0340803779270957</v>
      </c>
      <c r="H91" s="19"/>
    </row>
    <row r="92" spans="1:8">
      <c r="A92" s="11" t="s">
        <v>55</v>
      </c>
      <c r="B92" s="11" t="s">
        <v>386</v>
      </c>
      <c r="C92" s="12">
        <v>1</v>
      </c>
      <c r="D92" s="13"/>
      <c r="E92" s="18">
        <v>4500</v>
      </c>
      <c r="F92" s="12">
        <v>1350</v>
      </c>
      <c r="G92" s="15">
        <f>F92/$F$4</f>
        <v>0.0340803779270957</v>
      </c>
      <c r="H92" s="19"/>
    </row>
    <row r="93" spans="1:8">
      <c r="A93" s="11" t="s">
        <v>53</v>
      </c>
      <c r="B93" s="11" t="s">
        <v>397</v>
      </c>
      <c r="C93" s="12">
        <v>0</v>
      </c>
      <c r="D93" s="13"/>
      <c r="E93" s="18">
        <v>0</v>
      </c>
      <c r="F93" s="12">
        <v>0</v>
      </c>
      <c r="G93" s="15"/>
      <c r="H93" s="19"/>
    </row>
    <row r="94" spans="1:8">
      <c r="A94" s="11" t="s">
        <v>55</v>
      </c>
      <c r="B94" s="11" t="s">
        <v>398</v>
      </c>
      <c r="C94" s="12"/>
      <c r="D94" s="13"/>
      <c r="E94" s="18"/>
      <c r="F94" s="12"/>
      <c r="G94" s="15"/>
      <c r="H94" s="19"/>
    </row>
    <row r="95" spans="1:8">
      <c r="A95" s="11" t="s">
        <v>51</v>
      </c>
      <c r="B95" s="11" t="s">
        <v>399</v>
      </c>
      <c r="C95" s="12">
        <v>0</v>
      </c>
      <c r="D95" s="13"/>
      <c r="E95" s="14"/>
      <c r="F95" s="12">
        <v>0</v>
      </c>
      <c r="G95" s="15">
        <f>F95/$F$4</f>
        <v>0</v>
      </c>
      <c r="H95" s="19"/>
    </row>
    <row r="96" spans="1:8">
      <c r="A96" s="11" t="s">
        <v>53</v>
      </c>
      <c r="B96" s="11" t="s">
        <v>399</v>
      </c>
      <c r="C96" s="12">
        <v>0</v>
      </c>
      <c r="D96" s="13"/>
      <c r="E96" s="18">
        <v>0</v>
      </c>
      <c r="F96" s="12">
        <v>0</v>
      </c>
      <c r="G96" s="15"/>
      <c r="H96" s="19"/>
    </row>
    <row r="97" spans="1:8">
      <c r="A97" s="11" t="s">
        <v>55</v>
      </c>
      <c r="B97" s="11" t="s">
        <v>399</v>
      </c>
      <c r="C97" s="12"/>
      <c r="D97" s="13"/>
      <c r="E97" s="18"/>
      <c r="F97" s="12"/>
      <c r="G97" s="15"/>
      <c r="H97" s="19"/>
    </row>
    <row r="98" spans="1:8">
      <c r="A98" s="11" t="s">
        <v>51</v>
      </c>
      <c r="B98" s="11" t="s">
        <v>400</v>
      </c>
      <c r="C98" s="12">
        <v>0</v>
      </c>
      <c r="D98" s="13"/>
      <c r="E98" s="14"/>
      <c r="F98" s="12">
        <v>0</v>
      </c>
      <c r="G98" s="15">
        <f>F98/$F$4</f>
        <v>0</v>
      </c>
      <c r="H98" s="16"/>
    </row>
    <row r="99" spans="1:8">
      <c r="A99" s="11" t="s">
        <v>53</v>
      </c>
      <c r="B99" s="11" t="s">
        <v>400</v>
      </c>
      <c r="C99" s="12">
        <v>0</v>
      </c>
      <c r="D99" s="13"/>
      <c r="E99" s="18">
        <v>0</v>
      </c>
      <c r="F99" s="12">
        <v>0</v>
      </c>
      <c r="G99" s="15">
        <f>F99/$F$4</f>
        <v>0</v>
      </c>
      <c r="H99" s="19"/>
    </row>
    <row r="100" spans="1:8">
      <c r="A100" s="11" t="s">
        <v>55</v>
      </c>
      <c r="B100" s="11" t="s">
        <v>401</v>
      </c>
      <c r="C100" s="12"/>
      <c r="D100" s="13"/>
      <c r="E100" s="18"/>
      <c r="F100" s="12"/>
      <c r="G100" s="15"/>
      <c r="H100" s="19"/>
    </row>
    <row r="101" spans="1:8">
      <c r="A101" s="11" t="s">
        <v>55</v>
      </c>
      <c r="B101" s="11" t="s">
        <v>402</v>
      </c>
      <c r="C101" s="12"/>
      <c r="D101" s="13"/>
      <c r="E101" s="18"/>
      <c r="F101" s="12"/>
      <c r="G101" s="15">
        <f>F101/$F$4</f>
        <v>0</v>
      </c>
      <c r="H101" s="19"/>
    </row>
    <row r="102" spans="1:8">
      <c r="A102" s="11" t="s">
        <v>51</v>
      </c>
      <c r="B102" s="11" t="s">
        <v>403</v>
      </c>
      <c r="C102" s="12"/>
      <c r="D102" s="13"/>
      <c r="E102" s="14"/>
      <c r="F102" s="12"/>
      <c r="G102" s="15">
        <f>F102/$F$4</f>
        <v>0</v>
      </c>
      <c r="H102" s="19"/>
    </row>
  </sheetData>
  <mergeCells count="6">
    <mergeCell ref="A1:G1"/>
    <mergeCell ref="D2:E2"/>
    <mergeCell ref="F2:G2"/>
    <mergeCell ref="A2:A3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第二批中央财政常态化帮扶资金项目计划</vt:lpstr>
      <vt:lpstr>第二批中央财政常态化帮扶资金项目计划统计表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</dc:creator>
  <cp:lastModifiedBy>user</cp:lastModifiedBy>
  <dcterms:created xsi:type="dcterms:W3CDTF">2026-01-08T12:49:00Z</dcterms:created>
  <dcterms:modified xsi:type="dcterms:W3CDTF">2026-09-18T10:53:41Z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8E9D565461B3476BA3203FB6B2B4782D_13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